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X:\80-STR\30-กจสส-ส\31-หจสล-ส\10 Status\2 Monthly Status SPP\2024\01-JAN\"/>
    </mc:Choice>
  </mc:AlternateContent>
  <xr:revisionPtr revIDLastSave="0" documentId="13_ncr:1_{F00EDDB6-7B30-42ED-A821-76733E259877}" xr6:coauthVersionLast="47" xr6:coauthVersionMax="47" xr10:uidLastSave="{00000000-0000-0000-0000-000000000000}"/>
  <bookViews>
    <workbookView xWindow="-108" yWindow="-108" windowWidth="23256" windowHeight="13896" xr2:uid="{F2F7AE50-BA65-4F32-85E1-CC77CADA30F4}"/>
  </bookViews>
  <sheets>
    <sheet name="Status " sheetId="6" r:id="rId1"/>
    <sheet name="Firm-CoGen" sheetId="1" r:id="rId2"/>
    <sheet name="Firm-Renew" sheetId="2" r:id="rId3"/>
    <sheet name="PartialFirm-Renew" sheetId="3" r:id="rId4"/>
    <sheet name="NF-CoGen" sheetId="4" r:id="rId5"/>
    <sheet name="NF-Renew" sheetId="5" r:id="rId6"/>
  </sheets>
  <externalReferences>
    <externalReference r:id="rId7"/>
  </externalReferences>
  <definedNames>
    <definedName name="_xlnm._FilterDatabase" localSheetId="1" hidden="1">'Firm-CoGen'!$L$1:$L$92</definedName>
    <definedName name="_xlnm._FilterDatabase" localSheetId="2" hidden="1">'Firm-Renew'!$L$1:$L$73</definedName>
    <definedName name="_xlnm._FilterDatabase" localSheetId="3" hidden="1">'PartialFirm-Renew'!$L$1:$L$59</definedName>
    <definedName name="mydata">[1]data!$B$2:$D$157</definedName>
    <definedName name="_xlnm.Print_Area" localSheetId="1">'Firm-CoGen'!$A$1:$L$92</definedName>
    <definedName name="_xlnm.Print_Area" localSheetId="2">'Firm-Renew'!$A$1:$M$57</definedName>
    <definedName name="_xlnm.Print_Area" localSheetId="4">'NF-CoGen'!$A$1:$L$24</definedName>
    <definedName name="_xlnm.Print_Area" localSheetId="5">'NF-Renew'!$A$1:$L$151</definedName>
    <definedName name="_xlnm.Print_Area" localSheetId="3">'PartialFirm-Renew'!$A$1:$M$38</definedName>
    <definedName name="_xlnm.Print_Area" localSheetId="0">'Status '!$A$1:$H$24</definedName>
    <definedName name="_xlnm.Print_Titles" localSheetId="1">'Firm-CoGen'!$1:$6</definedName>
    <definedName name="_xlnm.Print_Titles" localSheetId="2">'Firm-Renew'!$1:$7</definedName>
    <definedName name="_xlnm.Print_Titles" localSheetId="5">'NF-Renew'!$1:$7</definedName>
    <definedName name="_xlnm.Print_Titles" localSheetId="3">'PartialFirm-Renew'!$1:$7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4" i="5" l="1"/>
  <c r="G145" i="5"/>
  <c r="M144" i="5"/>
  <c r="G18" i="6" s="1"/>
  <c r="H144" i="5"/>
  <c r="G19" i="6" s="1"/>
  <c r="K125" i="5"/>
  <c r="K124" i="5"/>
  <c r="K116" i="5"/>
  <c r="K115" i="5"/>
  <c r="K114" i="5"/>
  <c r="K110" i="5"/>
  <c r="K109" i="5"/>
  <c r="K108" i="5"/>
  <c r="K107" i="5"/>
  <c r="M105" i="5"/>
  <c r="H105" i="5"/>
  <c r="G105" i="5"/>
  <c r="K85" i="5"/>
  <c r="K84" i="5"/>
  <c r="K83" i="5"/>
  <c r="M81" i="5"/>
  <c r="H81" i="5"/>
  <c r="G81" i="5"/>
  <c r="M76" i="5"/>
  <c r="G13" i="6" s="1"/>
  <c r="H76" i="5"/>
  <c r="G14" i="6" s="1"/>
  <c r="G76" i="5"/>
  <c r="M73" i="5"/>
  <c r="G8" i="6" s="1"/>
  <c r="G22" i="6" s="1"/>
  <c r="H73" i="5"/>
  <c r="H145" i="5" s="1"/>
  <c r="G73" i="5"/>
  <c r="A3" i="5"/>
  <c r="H17" i="4"/>
  <c r="G17" i="4"/>
  <c r="H16" i="4"/>
  <c r="G9" i="6" s="1"/>
  <c r="G16" i="4"/>
  <c r="A3" i="4"/>
  <c r="H36" i="3"/>
  <c r="N35" i="3"/>
  <c r="F18" i="6" s="1"/>
  <c r="H18" i="6" s="1"/>
  <c r="H35" i="3"/>
  <c r="F19" i="6" s="1"/>
  <c r="H19" i="6" s="1"/>
  <c r="N20" i="3"/>
  <c r="F13" i="6" s="1"/>
  <c r="F22" i="6" s="1"/>
  <c r="H20" i="3"/>
  <c r="F14" i="6" s="1"/>
  <c r="F23" i="6" s="1"/>
  <c r="G20" i="3"/>
  <c r="A3" i="3"/>
  <c r="H50" i="2"/>
  <c r="N49" i="2"/>
  <c r="H49" i="2"/>
  <c r="G49" i="2"/>
  <c r="G50" i="2" s="1"/>
  <c r="N46" i="2"/>
  <c r="H46" i="2"/>
  <c r="G46" i="2"/>
  <c r="A3" i="2"/>
  <c r="N90" i="1"/>
  <c r="E13" i="6" s="1"/>
  <c r="H13" i="6" s="1"/>
  <c r="H90" i="1"/>
  <c r="E14" i="6" s="1"/>
  <c r="G90" i="1"/>
  <c r="N85" i="1"/>
  <c r="N91" i="1" s="1"/>
  <c r="H85" i="1"/>
  <c r="E9" i="6" s="1"/>
  <c r="G85" i="1"/>
  <c r="G91" i="1" s="1"/>
  <c r="A3" i="1"/>
  <c r="G23" i="6" l="1"/>
  <c r="H9" i="6"/>
  <c r="E23" i="6"/>
  <c r="H23" i="6" s="1"/>
  <c r="H14" i="6"/>
  <c r="E8" i="6"/>
  <c r="H91" i="1"/>
  <c r="H8" i="6" l="1"/>
  <c r="I21" i="6" s="1"/>
  <c r="E22" i="6"/>
  <c r="H22" i="6" s="1"/>
</calcChain>
</file>

<file path=xl/sharedStrings.xml><?xml version="1.0" encoding="utf-8"?>
<sst xmlns="http://schemas.openxmlformats.org/spreadsheetml/2006/main" count="1618" uniqueCount="743">
  <si>
    <t>ตารางที่ 3</t>
  </si>
  <si>
    <t>สถานภาพผู้ผลิตไฟฟ้ารายเล็ก (SPP) ประเภทสัญญา Firm ระบบ Cogeneration</t>
  </si>
  <si>
    <t>กำลังผลิตติดตั้ง</t>
  </si>
  <si>
    <t>ปริมาณพลังไฟฟ้า</t>
  </si>
  <si>
    <t>อายุสัญญา</t>
  </si>
  <si>
    <t>กำหนดวันเริ่มต้น</t>
  </si>
  <si>
    <t>วันกำหนดเริ่มต้น</t>
  </si>
  <si>
    <t>วันเริ่มต้นซื้อขายไฟฟ้า</t>
  </si>
  <si>
    <t>ครบอายุสัญญา</t>
  </si>
  <si>
    <t>ที่</t>
  </si>
  <si>
    <t>ตัวย่อ</t>
  </si>
  <si>
    <t>บริษัท</t>
  </si>
  <si>
    <t>สถานที่ตั้งโรงไฟฟ้า</t>
  </si>
  <si>
    <t>ประเภทโรงไฟฟ้า</t>
  </si>
  <si>
    <t>ประเภทเชื้อเพลิง</t>
  </si>
  <si>
    <t>ตามสัญญา</t>
  </si>
  <si>
    <t>ซื้อขายไฟฟ้าตามสัญญา</t>
  </si>
  <si>
    <t>ซื้อขายไฟฟ้า</t>
  </si>
  <si>
    <t>( เมกะวัตต์ )</t>
  </si>
  <si>
    <t>( ปี )</t>
  </si>
  <si>
    <t xml:space="preserve">( SCOD ) </t>
  </si>
  <si>
    <t xml:space="preserve">( COD ) </t>
  </si>
  <si>
    <t>SPP ประเภทสัญญา Firm ระบบ Cogeneration ที่เริ่มต้นซื้อขายไฟฟ้ากับ กฟผ. แล้ว</t>
  </si>
  <si>
    <t>NPS-F1</t>
  </si>
  <si>
    <t>บริษัท เนชั่นแนล เพาเวอร์ ซัพพลาย จำกัด (มหาชน) (โครงการ 1)</t>
  </si>
  <si>
    <t>อ.ศรีมหาโพธิ จ.ปราจีนบุรี</t>
  </si>
  <si>
    <t>พลังความร้อน</t>
  </si>
  <si>
    <t>ถ่านหิน, เศษไม้</t>
  </si>
  <si>
    <t>GS2-F1</t>
  </si>
  <si>
    <t xml:space="preserve">บริษัท โกลว์ เอสพีพี 2 จำกัด (โครงการ 1) </t>
  </si>
  <si>
    <t>อ.เมือง จ.ระยอง</t>
  </si>
  <si>
    <t>กังหันก๊าซ</t>
  </si>
  <si>
    <t>ก๊าซธรรมชาติ</t>
  </si>
  <si>
    <t>SHC-F</t>
  </si>
  <si>
    <t>บริษัท สหโคเจน (ชลบุรี) จำกัด (มหาชน)</t>
  </si>
  <si>
    <t>อ.ศรีราชา จ.ชลบุรี</t>
  </si>
  <si>
    <t>พลังความร้อนร่วม</t>
  </si>
  <si>
    <t>GS2-F2</t>
  </si>
  <si>
    <t xml:space="preserve">บริษัท โกลว์ เอสพีพี 2 จำกัด (โครงการ 2) </t>
  </si>
  <si>
    <t>RP-F1</t>
  </si>
  <si>
    <t>บริษัท โรจนะเพาเวอร์ จำกัด (โครงการ 1)</t>
  </si>
  <si>
    <t>อ.อุทัย จ.อยุธยา</t>
  </si>
  <si>
    <t>NPS-F2</t>
  </si>
  <si>
    <t xml:space="preserve">บริษัท เนชั่นแนล เพาเวอร์ ซัพพลาย จำกัด (มหาชน) (โครงการ 2) </t>
  </si>
  <si>
    <t>GS3-F1</t>
  </si>
  <si>
    <t xml:space="preserve">บริษัท โกลว์ เอสพีพี 3 จำกัด (โครงการ 1) </t>
  </si>
  <si>
    <t>ถ่านหิน</t>
  </si>
  <si>
    <t>GS3-F2</t>
  </si>
  <si>
    <t xml:space="preserve">บริษัท โกลว์ เอสพีพี 3 จำกัด (โครงการ 2) </t>
  </si>
  <si>
    <t>GS11-F</t>
  </si>
  <si>
    <t>บริษัท โกลว์ เอสพีพี 11 จำกัด (โครงการ 1)</t>
  </si>
  <si>
    <t>อ.ปลวกแดง จ.ระยอง</t>
  </si>
  <si>
    <t>EGC-F</t>
  </si>
  <si>
    <t xml:space="preserve">บริษัท เอ็กโก โคเจนเนอเรชั่น จำกัด </t>
  </si>
  <si>
    <t>อ.นิคมพัฒนา จ.ระยอง</t>
  </si>
  <si>
    <t>SPG-F1</t>
  </si>
  <si>
    <t xml:space="preserve">บริษัท สยามเพาเวอร์ เจนเนอเรชั่น จำกัด (มหาชน) (โครงการ 1) </t>
  </si>
  <si>
    <t>อ.บ้านค่าย จ.ระยอง</t>
  </si>
  <si>
    <t>29/12/2553</t>
  </si>
  <si>
    <t>GE-F3</t>
  </si>
  <si>
    <t xml:space="preserve">บริษัท โกลว์ พลังงาน จำกัด (มหาชน) (โครงการ 3) </t>
  </si>
  <si>
    <t>นิคมฯ มาบตาพุด จ.ระยอง</t>
  </si>
  <si>
    <t>ABP3-F</t>
  </si>
  <si>
    <t>บริษัท อมตะ บี.กริม เพาเวอร์ 3 จำกัด</t>
  </si>
  <si>
    <t>นิคมฯ อมตะนคร จ.ชลบุรี</t>
  </si>
  <si>
    <t>GS11-F2</t>
  </si>
  <si>
    <t xml:space="preserve">บริษัท โกลว์ เอสพีพี 11 จำกัด (โครงการ 2) </t>
  </si>
  <si>
    <t>GKP1-F</t>
  </si>
  <si>
    <t xml:space="preserve">บริษัท กัลฟ์ เจพี เคพี1 จำกัด </t>
  </si>
  <si>
    <t>อ.หนองแค จ.สระบุรี</t>
  </si>
  <si>
    <t>GKP2-F</t>
  </si>
  <si>
    <t xml:space="preserve">บริษัท กัลฟ์ เจพี เคพี2 จำกัด </t>
  </si>
  <si>
    <t>GTLC-F</t>
  </si>
  <si>
    <t xml:space="preserve">บริษัท กัลฟ์ เจพี ทีแอลซี จำกัด </t>
  </si>
  <si>
    <t>อ.เมือง จ.สระบุรี</t>
  </si>
  <si>
    <t>GNNK-F</t>
  </si>
  <si>
    <t xml:space="preserve">บริษัท กัลฟ์ เจพี เอ็นเอ็นเค จำกัด </t>
  </si>
  <si>
    <t>อ.เมือง จ.ฉะเชิงเทรา</t>
  </si>
  <si>
    <t>GNLL-F</t>
  </si>
  <si>
    <t xml:space="preserve">บริษัท กัลฟ์ เจพี เอ็นแอลแอล จำกัด </t>
  </si>
  <si>
    <t>ABR2-F</t>
  </si>
  <si>
    <t xml:space="preserve">บริษัท อมตะ บี.กริม เพาเวอร์ (ระยอง) 2 จำกัด </t>
  </si>
  <si>
    <t>BIC-F</t>
  </si>
  <si>
    <t xml:space="preserve">บริษัท บางปะอิน โคเจนเนอเรชั่น จำกัด </t>
  </si>
  <si>
    <t>นิคมฯ บางปะอิน จ.อยุธยา</t>
  </si>
  <si>
    <t>GCRN-F</t>
  </si>
  <si>
    <t xml:space="preserve">บริษัท กัลฟ์ เจพี ซีอาร์เอ็น จำกัด </t>
  </si>
  <si>
    <t>อ.สามโคก จ.ปทุมธานี</t>
  </si>
  <si>
    <t>GNK2-F</t>
  </si>
  <si>
    <t xml:space="preserve">บริษัท กัลฟ์ เจพี เอ็นเค2 จำกัด </t>
  </si>
  <si>
    <t>RP-F2</t>
  </si>
  <si>
    <t>บริษัท โรจนะเพาเวอร์ จำกัด (โครงการ 2)</t>
  </si>
  <si>
    <t>RC-F</t>
  </si>
  <si>
    <t xml:space="preserve">บริษัท ราช โคเจนเนอเรชั่น จำกัด </t>
  </si>
  <si>
    <t>อ.คลองหลวง จ.ปทุมธานี</t>
  </si>
  <si>
    <t>ABR1-F</t>
  </si>
  <si>
    <t xml:space="preserve">บริษัท อมตะ บี.กริม เพาเวอร์ (ระยอง) 1 จำกัด </t>
  </si>
  <si>
    <t>RBW-F1</t>
  </si>
  <si>
    <t xml:space="preserve">บริษัท ราชบุรีเวอลด์ โคเจนเนอเรชั่น จำกัด (โครงการ 1) </t>
  </si>
  <si>
    <t>นิคมฯ ราชบุรี จ.ราชบุรี</t>
  </si>
  <si>
    <t>RBW-F2</t>
  </si>
  <si>
    <t xml:space="preserve">บริษัท ราชบุรีเวอลด์ โคเจนเนอเรชั่น จำกัด (โครงการ 2) </t>
  </si>
  <si>
    <t>BPW1-F</t>
  </si>
  <si>
    <t xml:space="preserve">บริษัท บี.กริม บีไอพี เพาเวอร์ 1 จำกัด </t>
  </si>
  <si>
    <t>อ.เมือง จ.ปทุมธานี</t>
  </si>
  <si>
    <t>ABP4-F</t>
  </si>
  <si>
    <t>บริษัท อมตะ บี.กริม เพาเวอร์ 4 จำกัด</t>
  </si>
  <si>
    <t>21/06/2539</t>
  </si>
  <si>
    <t>BIP2-F</t>
  </si>
  <si>
    <t xml:space="preserve">บริษัท บี.กริม บีไอพี เพาเวอร์ 2 จำกัด </t>
  </si>
  <si>
    <t xml:space="preserve">สวนอุตสาหกรรมบางกะดี </t>
  </si>
  <si>
    <t>06/01/2538</t>
  </si>
  <si>
    <t>PPT-F</t>
  </si>
  <si>
    <t>บริษัท พีพีทีซี จำกัด</t>
  </si>
  <si>
    <t>นิคมฯ ลาดกระบัง กรุงเทพฯ</t>
  </si>
  <si>
    <t>TOPS-F1</t>
  </si>
  <si>
    <t xml:space="preserve">บริษัท ท็อป เอสพีพี จำกัด (โครงการ 1) </t>
  </si>
  <si>
    <t>01/04/2546</t>
  </si>
  <si>
    <t>BPA1-F</t>
  </si>
  <si>
    <t xml:space="preserve">บริษัท บี.กริม เพาเวอร์ (อ่างทอง) 1 จำกัด </t>
  </si>
  <si>
    <t>อ.ไชโย จ.อ่างทอง</t>
  </si>
  <si>
    <t>TOPS-F2</t>
  </si>
  <si>
    <t xml:space="preserve">บริษัท ท็อป เอสพีพี จำกัด (โครงการ 2) </t>
  </si>
  <si>
    <t>ENV-F</t>
  </si>
  <si>
    <t xml:space="preserve">บริษัท ผลิตไฟฟ้า นวนคร จำกัด </t>
  </si>
  <si>
    <t>ABP5-F</t>
  </si>
  <si>
    <t xml:space="preserve">บริษัท อมตะ บี.กริม เพาเวอร์ 5 จำกัด </t>
  </si>
  <si>
    <t xml:space="preserve">บริษัท บี.กริม เพาเวอร์ (ดับบลิวเอชเอ) 1 จำกัด </t>
  </si>
  <si>
    <t>นิคมฯ เหมราชชลบุรี จ.ชลบุรี</t>
  </si>
  <si>
    <t>-/7/2542</t>
  </si>
  <si>
    <t>SSUT-F2</t>
  </si>
  <si>
    <t xml:space="preserve">บริษัท เอสเอสยูที จำกัด (โครงการ 2) </t>
  </si>
  <si>
    <t>นิคมฯ บางปู อ.เมือง จ.สมุทรปราการ</t>
  </si>
  <si>
    <t>02/10/2546</t>
  </si>
  <si>
    <t>SSUT-F1</t>
  </si>
  <si>
    <t xml:space="preserve">บริษัท เอสเอสยูที จำกัด (โครงการ 1) </t>
  </si>
  <si>
    <t>29/12/2559</t>
  </si>
  <si>
    <t>AAA-F</t>
  </si>
  <si>
    <t xml:space="preserve">บริษัท แอ๊ดวานซ์ อะโกร เอเชีย จำกัด </t>
  </si>
  <si>
    <t>อ.พนมสารคาม จ.ฉะเชิงเทรา</t>
  </si>
  <si>
    <t>GVTP-F</t>
  </si>
  <si>
    <t xml:space="preserve">บริษัท กัลฟ์ วีทีพี จำกัด </t>
  </si>
  <si>
    <t>นิคมฯ อีสเทิร์น ซีบอร์ด จ.ระยอง</t>
  </si>
  <si>
    <t>RP-F3</t>
  </si>
  <si>
    <t>บริษัท โรจนะเพาเวอร์ จำกัด (โครงการ 3)</t>
  </si>
  <si>
    <t>สวนอุตสาหกรรมโรจนะ จ.อยุธยา</t>
  </si>
  <si>
    <t>BIC-F2</t>
  </si>
  <si>
    <t xml:space="preserve">บริษัท บางปะอิน โคเจนเนอเรชั่น จำกัด (โครงการ 2) </t>
  </si>
  <si>
    <t>GTS1-F</t>
  </si>
  <si>
    <t xml:space="preserve">บริษัท กัลฟ์ ทีเอส1 จำกัด </t>
  </si>
  <si>
    <t>KGLU-F</t>
  </si>
  <si>
    <t>บริษัท คลองหลวง ยูทิลิตี้ จำกัด</t>
  </si>
  <si>
    <t>GTS2-F</t>
  </si>
  <si>
    <t>บริษัท กัลฟ์ ทีเอส2 จำกัด</t>
  </si>
  <si>
    <t>BPU-F1</t>
  </si>
  <si>
    <t xml:space="preserve">บริษัท บ้านโป่ง ยูทิลิตี้ จำกัด (โครงการ 1) </t>
  </si>
  <si>
    <t>อ.บ้านโป่ง จ.ราชบุรี</t>
  </si>
  <si>
    <t>25/15/2546</t>
  </si>
  <si>
    <t>BPU-F2</t>
  </si>
  <si>
    <t xml:space="preserve">บริษัท บ้านโป่ง ยูทิลิตี้ จำกัด (โครงการ 2) </t>
  </si>
  <si>
    <t>GTS3-F</t>
  </si>
  <si>
    <t>บริษัท กัลฟ์ ทีเอส3 จำกัด</t>
  </si>
  <si>
    <t>นิคมฯ เหมราช อีสเทิร์น ซีบอร์ด จ.ระยอง</t>
  </si>
  <si>
    <t>IRPP-F1</t>
  </si>
  <si>
    <t xml:space="preserve">บริษัท ไออาร์พีซี คลีน เพาเวอร์ จำกัด (โครงการ 1) </t>
  </si>
  <si>
    <t>IRPP-F2</t>
  </si>
  <si>
    <t xml:space="preserve">บริษัท ไออาร์พีซี คลีน เพาเวอร์ จำกัด (โครงการ 2) </t>
  </si>
  <si>
    <t>GTS4-F</t>
  </si>
  <si>
    <t xml:space="preserve">บริษัท กัลฟ์ ทีเอส4 จำกัด </t>
  </si>
  <si>
    <t>ABR3-F</t>
  </si>
  <si>
    <t xml:space="preserve">บริษัท อมตะ บี.กริม เพาเวอร์ (ระยอง) 3 จำกัด </t>
  </si>
  <si>
    <t>นิคมฯ อมตะซิตี้ จ.ระยอง</t>
  </si>
  <si>
    <t>GNC-F</t>
  </si>
  <si>
    <t xml:space="preserve">บริษัท กัลฟ์ เอ็นซี จำกัด </t>
  </si>
  <si>
    <t>อ.กบินทร์บุรี จ.ปราจีนบุรี</t>
  </si>
  <si>
    <t>ABR4-F</t>
  </si>
  <si>
    <t xml:space="preserve">บริษัท อมตะ บี.กริม เพาเวอร์ (ระยอง) 4 จำกัด </t>
  </si>
  <si>
    <t>GBL-F</t>
  </si>
  <si>
    <t>บริษัท กัลฟ์ บีแอล จำกัด</t>
  </si>
  <si>
    <t>นิคมฯ บ้านหว้า (ไฮเทค) จ.อยุธยา</t>
  </si>
  <si>
    <t>ABR5-F</t>
  </si>
  <si>
    <t>บริษัท อมตะ บี.กริม เพาเวอร์ (ระยอง) 5 จำกัด</t>
  </si>
  <si>
    <t xml:space="preserve">นิคมฯ อมตะซิตี้ จ.ระยอง </t>
  </si>
  <si>
    <t>GBP-F</t>
  </si>
  <si>
    <t xml:space="preserve">บริษัท กัลฟ์ บีพี จำกัด </t>
  </si>
  <si>
    <t>GNLL2-F</t>
  </si>
  <si>
    <t>บริษัท กัลฟ์ เอ็นแอลแอล2 จำกัด</t>
  </si>
  <si>
    <t xml:space="preserve">เขตประกอบอุตสาหกรรมเหมราชระยอง จ.ระยอง </t>
  </si>
  <si>
    <t>GNPM-F</t>
  </si>
  <si>
    <t>บริษัท กัลฟ์ เอ็นพีเอ็ม จำกัด</t>
  </si>
  <si>
    <t xml:space="preserve">อ.หนองแค จ.สระบุรี </t>
  </si>
  <si>
    <t>GNRV1-F</t>
  </si>
  <si>
    <t>บริษัท กัลฟ์ เอ็นอาร์วี1 จำกัด</t>
  </si>
  <si>
    <t>เขตอุตสาหกรรมสุรนารี จ.นครราชสีมา</t>
  </si>
  <si>
    <t>BPC-F</t>
  </si>
  <si>
    <t xml:space="preserve">บริษัท เบิกไพร โคเจนเนอเรชั่น จำกัด </t>
  </si>
  <si>
    <t>GNRV2-F</t>
  </si>
  <si>
    <t>บริษัท กัลฟ์ เอ็นอาร์วี2 จำกัด</t>
  </si>
  <si>
    <t xml:space="preserve">PTC-F </t>
  </si>
  <si>
    <t>บริษัท พีทีที โกลบอล เคมิคอล จำกัด (มหาชน) (โครงการ 1) - RP</t>
  </si>
  <si>
    <t>นิคมฯ มาบตาพุด อ.เมือง จ.ระยอง</t>
  </si>
  <si>
    <t>NRER-F</t>
  </si>
  <si>
    <t xml:space="preserve">บริษัท เน็กส์ซิฟ ราช เอ็นเนอร์จี ระยอง จำกัด </t>
  </si>
  <si>
    <t>BPL1-F</t>
  </si>
  <si>
    <t>บริษัท บี.กริม เพาเวอร์ (แหลมฉบัง) 1 จำกัด - RP</t>
  </si>
  <si>
    <t>นิคมฯ แหลมฉบัง อ.ศรีราชา จ.ชลบุรี</t>
  </si>
  <si>
    <t>ABP1-F</t>
  </si>
  <si>
    <t>บริษัท อมตะ บี.กริม เพาเวอร์ 1 จำกัด - RP</t>
  </si>
  <si>
    <t>นิคมฯ อมตะซิตี้ (ชลบุรี) อ.เมือง จ.ชลบุรี</t>
  </si>
  <si>
    <t>GE-F1</t>
  </si>
  <si>
    <t>บริษัท โกลว์ พลังงาน จำกัด (มหาชน) (โครงการ 1) - RP</t>
  </si>
  <si>
    <t>บริษัท อมตะ บี.กริม เพาเวอร์ 2 จำกัด - RP</t>
  </si>
  <si>
    <t>บริษัท บี.กริม เพาเวอร์ (เอไออี-เอ็มทีพี) จำกัด (โครงการ 1) - RP</t>
  </si>
  <si>
    <t>นิคมฯ เอเชีย อ.บ้านฉาง จ.ระยอง</t>
  </si>
  <si>
    <t>บริษัท โกลว์ พลังงาน จำกัด (มหาชน) (โครงการ 2) - RP</t>
  </si>
  <si>
    <t>บริษัท บี.กริม เพาเวอร์ (เอไออี-เอ็มทีพี) จำกัด (โครงการ 2) - RP</t>
  </si>
  <si>
    <t>บริษัท บางกอก โคเจนเนอเรชั่น จำกัด - RP</t>
  </si>
  <si>
    <t xml:space="preserve">บริษัท บี.กริม เพาเวอร์ (อ่างทอง) 2 จำกัด </t>
  </si>
  <si>
    <t>นิคมฯ เอส อ่างทอง จ.อ่างทอง</t>
  </si>
  <si>
    <t xml:space="preserve">บริษัท บี.กริม เพาเวอร์ (อ่างทอง) 3 จำกัด </t>
  </si>
  <si>
    <t>บริษัท เอ็กโก โคเจนเนอเรชั่น จำกัด - RP</t>
  </si>
  <si>
    <t>สวนอุตสาหกรรมระยองอินดัสเตรียลปาร์ค 
อ.นิคมพัฒนา จ.ระยอง</t>
  </si>
  <si>
    <t>กำลังผลิตรวม</t>
  </si>
  <si>
    <t>SPP ประเภทสัญญา Firm ระบบ Cogeneration ที่จะสิ้นสุดอายุสัญญาในปี 2562 - 2568 (ก่อสร้างโรงไฟฟ้าใหม่) ที่ลงนามสัญญาซื้อขายไฟฟ้า แต่ยังไม่ได้เริ่มต้นซื้อขายไฟฟ้ากับ กฟผ.</t>
  </si>
  <si>
    <t>บริษัท โกลว์ เอสพีพี 2 จำกัด (โครงการ 1) - RP</t>
  </si>
  <si>
    <t>บริษัท สหโคเจน (ชลบุรี) จำกัด (มหาชน) - RP</t>
  </si>
  <si>
    <t>สวนอุตสาหกรรมเครือสหพัฒน์ 
อ.ศรีราชา จ.ชลบุรี</t>
  </si>
  <si>
    <t>บริษัท โกลว์ เอสพีพี 2 จำกัด (โครงการ 2) - RP</t>
  </si>
  <si>
    <t>กำลังผลิตรวมทั้งหมด</t>
  </si>
  <si>
    <t>หมายเหตุ : RP = SPP ประเภทสัญญา Firm ระบบ Cogeneration ที่จะสิ้นสุดอายุสัญญาในปี 2562 - 2568 (ก่อสร้างโรงไฟฟ้าใหม่)</t>
  </si>
  <si>
    <t>ตารางที่ 4</t>
  </si>
  <si>
    <t>สถานภาพผู้ผลิตไฟฟ้ารายเล็ก (SPP) ประเภทสัญญา Firm ที่ใช้พลังงานหมุนเวียน</t>
  </si>
  <si>
    <t xml:space="preserve">SPP ประเภทสัญญา Firm พลังงานหมุนเวียน ที่เริ่มต้นซื้อขายไฟฟ้ากับ กฟผ. แล้ว </t>
  </si>
  <si>
    <t>1*</t>
  </si>
  <si>
    <t>NP3-F</t>
  </si>
  <si>
    <t xml:space="preserve">บริษัท เนชั่นแนล เพาเวอร์ แพลนท์ 3 จำกัด </t>
  </si>
  <si>
    <t>โรงไฟฟ้าพลังความร้อน</t>
  </si>
  <si>
    <t>แกลบและเศษไม้</t>
  </si>
  <si>
    <t>25 ปี  7 เดือน 24 วัน</t>
  </si>
  <si>
    <t>2*</t>
  </si>
  <si>
    <t>BMP-F</t>
  </si>
  <si>
    <t>บริษัท  บีเอ็มพี เอ็นเนอร์ยี่ จำกัด (มหาชน)</t>
  </si>
  <si>
    <t>อ.วัดสิงห์ จ.ชัยนาท</t>
  </si>
  <si>
    <t>แกลบ</t>
  </si>
  <si>
    <t>26 ปี  7 เดือน 6 วัน</t>
  </si>
  <si>
    <t>REG-F</t>
  </si>
  <si>
    <t>บริษัท ร้อยเอ็ด กรีน จำกัด</t>
  </si>
  <si>
    <t>อ.เมือง จ.ร้อยเอ็ด</t>
  </si>
  <si>
    <t>4*</t>
  </si>
  <si>
    <t>NP5-F</t>
  </si>
  <si>
    <t>บริษัท  เนชั่นแนล เพาเวอร์ แพลนท์ 5 เอ จำกัด (โครงการ 1)</t>
  </si>
  <si>
    <t>อ.ศรีมหาโพธิ์ จ.ปราจีนบุรี</t>
  </si>
  <si>
    <t>เปลือกไม้,เศษไม้,Black Liquor</t>
  </si>
  <si>
    <t>23 ปี  11 เดือน 10 วัน</t>
  </si>
  <si>
    <t>5*</t>
  </si>
  <si>
    <t>NP5-F2</t>
  </si>
  <si>
    <t>บริษัท  เนชั่นแนล เพาเวอร์ แพลนท์ 5 เอ จำกัด (โครงการ 2)</t>
  </si>
  <si>
    <t>Black Liquor</t>
  </si>
  <si>
    <t>23 ปี  10 เดือน 13 วัน</t>
  </si>
  <si>
    <t>MPBD-F1</t>
  </si>
  <si>
    <t xml:space="preserve">บริษัท มิตรผล ไบโอ-เพาเวอร์ (ด่านช้าง) จำกัด (โครงการ 1) </t>
  </si>
  <si>
    <t>อ.ด่านช้าง จ.สุพรรณบุรี</t>
  </si>
  <si>
    <t>ชานอ้อย เปลือกไม้ แกลบ</t>
  </si>
  <si>
    <t>21</t>
  </si>
  <si>
    <t>บริษัทฯ ขอขายเพิ่ม</t>
  </si>
  <si>
    <t>กฟผ. รับซื้อไฟฟ้าส่วนเพิ่มระยะสั้น****</t>
  </si>
  <si>
    <t>2 ปี 8 เดือน 18 วัน*****</t>
  </si>
  <si>
    <t>MPB-F1</t>
  </si>
  <si>
    <t>บริษัท มิตรผล ไบโอ เพาเวอร์ จำกัด  (โครงการ 1)</t>
  </si>
  <si>
    <t>อ.ภูเขียว จ.ชัยภูมิ</t>
  </si>
  <si>
    <t>8*</t>
  </si>
  <si>
    <t>ATB-F</t>
  </si>
  <si>
    <t>บริษัท เอ.ที. ไบโอ พาวเวอร์ จำกัด (จ.พิจิตร)</t>
  </si>
  <si>
    <t>อ.บางมูลนาก จ.พิจิตร</t>
  </si>
  <si>
    <t>24 ปี  1 เดือน 25 วัน</t>
  </si>
  <si>
    <t>GYG-F</t>
  </si>
  <si>
    <t xml:space="preserve">บริษัท กัลฟ์ ยะลา กรีน จำกัด </t>
  </si>
  <si>
    <t>อ.เมือง จ.ยะลา</t>
  </si>
  <si>
    <t>เศษไม้ยางพารา</t>
  </si>
  <si>
    <t>25</t>
  </si>
  <si>
    <t>10*</t>
  </si>
  <si>
    <t>KKS-F</t>
  </si>
  <si>
    <t>บริษัท โรงไฟฟ้าน้ำตาลขอนแก่น จำกัด (โครงการ 1)</t>
  </si>
  <si>
    <t>อ.น้ำพอง จ.ขอนแก่น</t>
  </si>
  <si>
    <t>กากอ้อย และชีวมวลอื่นๆ</t>
  </si>
  <si>
    <t>19 ปี  11 เดือน 19 วัน</t>
  </si>
  <si>
    <t>2 ปี 1 เดือน 15 วัน*****</t>
  </si>
  <si>
    <t>11*</t>
  </si>
  <si>
    <t>MGP-F</t>
  </si>
  <si>
    <t>บริษัท มุ่งเจริญกรีนเพาเวอร์ จำกัด</t>
  </si>
  <si>
    <t>อ.เมือง  จ.สุรินทร์</t>
  </si>
  <si>
    <t>18 ปี  8 เดือน 22 วัน</t>
  </si>
  <si>
    <t>12*</t>
  </si>
  <si>
    <t>SGE-F</t>
  </si>
  <si>
    <t>บริษัท สุราษฎร์ธานี กรีน เอ็นเนอร์ยี่ จำกัด</t>
  </si>
  <si>
    <t>อ.พุนพิน  จ.สุราษฎร์ธานี</t>
  </si>
  <si>
    <t>ทะลายปาล์ม ใยปาล์ม กะลาปาล์ม</t>
  </si>
  <si>
    <t>22 ปี  5 เดือน 2 วัน</t>
  </si>
  <si>
    <t>MPBD-F2</t>
  </si>
  <si>
    <t xml:space="preserve">บริษัท มิตรผล ไบโอ-เพาเวอร์ (ด่านช้าง) จำกัด (โครงการ 2)  </t>
  </si>
  <si>
    <t>กากอ้อย</t>
  </si>
  <si>
    <t>MPB-F2</t>
  </si>
  <si>
    <t xml:space="preserve">บริษัท มิตรผล ไบโอ เพาเวอร์ จำกัด  (โครงการ 2) </t>
  </si>
  <si>
    <t>15*</t>
  </si>
  <si>
    <t>MGB-F</t>
  </si>
  <si>
    <t>บริษัท มุ่งเจริญ ไบโอแมส จำกัด</t>
  </si>
  <si>
    <t>แกลบ เศษไม้ เปลือกไม้สับ</t>
  </si>
  <si>
    <t>18 ปี  5 เดือน 10 วัน</t>
  </si>
  <si>
    <t>KHB-F</t>
  </si>
  <si>
    <t>บริษัท ผลิตไฟฟ้าครบุรี จำกัด</t>
  </si>
  <si>
    <t>อ.ครบุรี จ.นครราชสีมา</t>
  </si>
  <si>
    <t>2 ปี 7 เดือน 20 วัน*****</t>
  </si>
  <si>
    <t>17**</t>
  </si>
  <si>
    <t>MPBL-N2</t>
  </si>
  <si>
    <t>บริษัท มิตรผล ไบโอ-เพาเวอร์ (ภูหลวง) จำกัด (โครงการ 2)</t>
  </si>
  <si>
    <t>อ.วังสะพุง จ.เลย</t>
  </si>
  <si>
    <t>14 ปี 2 เดือน 17 วัน</t>
  </si>
  <si>
    <t>BYBP-F</t>
  </si>
  <si>
    <t xml:space="preserve">บริษัท บัวใหญ่ ไบโอ เพาเวอร์ จำกัด </t>
  </si>
  <si>
    <t>อ.บัวใหญ่ จ.นครราชสีมา</t>
  </si>
  <si>
    <t>แกลบ เปลือกไม้ เศษไม้สับ</t>
  </si>
  <si>
    <t>2 ปี 5 เดือน 23 วัน*****</t>
  </si>
  <si>
    <t>19**</t>
  </si>
  <si>
    <t>UTGP-F</t>
  </si>
  <si>
    <t>บริษัท อู่ทองกรีนพาวเวอร์ จำกัด</t>
  </si>
  <si>
    <t>อ.อู่ทอง จ.สุพรรณบุรี</t>
  </si>
  <si>
    <t>แกลบ เปลือกไม้ ไม้สับ ฟางข้าว</t>
  </si>
  <si>
    <t>16 ปี  10 เดือน 15 วัน</t>
  </si>
  <si>
    <t>20***</t>
  </si>
  <si>
    <t>SBM-F</t>
  </si>
  <si>
    <t>บริษัท แอ๊บโซลูท คลีน เอ็นจิเนียร์ริ่ง แอนด์ เซอร์วิส จำกัด</t>
  </si>
  <si>
    <t>อ.สตึก จ.บุรีรัมย์</t>
  </si>
  <si>
    <t>แกลบ ฟางข้าว ไม้สับ เปลือกไม้</t>
  </si>
  <si>
    <t>3 ปี  7 เดือน 14 วัน</t>
  </si>
  <si>
    <t>MPBV-F</t>
  </si>
  <si>
    <t>บริษัท มิตรผล ไบโอ-เพาเวอร์ (ภูเวียง) จำกัด</t>
  </si>
  <si>
    <t>อ.หนองเรือ จ.ขอนแก่น</t>
  </si>
  <si>
    <t>ชีวมวล (ชานอ้อย ใบอ้อย)</t>
  </si>
  <si>
    <t>KI-F</t>
  </si>
  <si>
    <t>บริษัท อุตสาหกรรมโคราช จำกัด</t>
  </si>
  <si>
    <t>อ.พิมาย จ.นครราชสีมา</t>
  </si>
  <si>
    <t>ชีวมวล (กากอ้อย ชิ้นไม้สับ)</t>
  </si>
  <si>
    <t>1 ปี 7 เดือน</t>
  </si>
  <si>
    <t>บริษัท ทิพย์พิจิตร ไฮบริดเอนเนอยี่ จำกัด</t>
  </si>
  <si>
    <t>อ.ตะพานหิน อ.บางมูลนาก 
อ.ทับคล้อ จ.พิจิตร</t>
  </si>
  <si>
    <t>ชีวมวล 
(ไม้สับ ชานอ้อย ใบอ้อย แกลบ)</t>
  </si>
  <si>
    <t>บริษัท ไฟฟ้าสุรินทร์ จำกัด</t>
  </si>
  <si>
    <t>อ.ปราสาท จ.สุรินทร์</t>
  </si>
  <si>
    <t>ชีวมวล (กากอ้อย)</t>
  </si>
  <si>
    <t xml:space="preserve">บริษัท ซุปเปอร์ โซล่าร์ ไฮบริด จำกัด </t>
  </si>
  <si>
    <t>อ.อรัญประเทศ จ.สระแก้ว</t>
  </si>
  <si>
    <t>โรงไฟฟ้าพลังความร้อน, 
โรงไฟฟ้าพลังแสงอาทิตย์</t>
  </si>
  <si>
    <t>ก๊าซชีวภาพ/พลังงานแสงอาทิตย์</t>
  </si>
  <si>
    <t>บริษัท ทิพย์สุโขทัย ไฮบริดเอนเนอยี่ จำกัด</t>
  </si>
  <si>
    <t>อ.ศรีสัชนาลัย จ.สุโขทัย</t>
  </si>
  <si>
    <t>ชีวมวล (ไม้สับ ชานอ้อย)</t>
  </si>
  <si>
    <t>SPP ประเภทสัญญา Firm พลังงานหมุนเวียน ในแบบ SPP Hybrid Firm ที่ลงนามสัญญาซื้อขายไฟฟ้า แต่ยังไม่ได้เริ่มต้นซื้อขายไฟฟ้ากับ กฟผ.</t>
  </si>
  <si>
    <t>บริษัท ไบโอ เพาเวอร์ แพลนท์ จำกัด (คลองขลุง)</t>
  </si>
  <si>
    <t>อ.คลองขลุง จ.กำแพงเพชร</t>
  </si>
  <si>
    <t>ชีวมวล (ไม้ชิพ RDF)
/ พลังงานแสงอาทิตย์</t>
  </si>
  <si>
    <t xml:space="preserve">หมายเหตุ : </t>
  </si>
  <si>
    <t>*บริษัทฯ เปลี่ยนรูปแบบการรับซื้อไฟฟ้าเป็นแบบ Feed-in Tariff (FiT) ตามประกาศ กกพ. เรื่อง การกำกับอัตราสำหรับผู้ผลิตไฟฟ้าชีวมวลรายเล็ก พ.ศ. 2563 เมื่อวันที่ 16 ธันวาคม 2563</t>
  </si>
  <si>
    <t>**บริษัทฯ ได้ลงนามสัญญาซื้อขายไฟฟ้าประเภท Firm โดยเปลี่ยนรูปแบบการรับซื้อไฟฟ้าเป็นแบบ FiT ตามประกาศ กกพ. เรื่อง การกำกับอัตราสำหรับผู้ผลิตไฟฟ้าชีวมวลรายเล็ก พ.ศ. 2563 พร้อมทั้งยกเลิกสัญญาซื้อขายไฟฟ้าประเภท Non-Firm เดิม</t>
  </si>
  <si>
    <t>***บริษัทฯ ได้ลงนามสัญญาซื้อขายไฟฟ้าประเภท Firm โดยเปลี่ยนรูปแบบการรับซื้อไฟฟ้าเป็นแบบ FiT ตามประกาศ กกพ. เรื่อง การกำกับอัตราสำหรับผู้ผลิตไฟฟ้าชีวมวลรายเล็ก พ.ศ. 2563 พร้อมทั้งยกเลิกสัญญาซื้อขายไฟฟ้าประเภท VSPP เดิม</t>
  </si>
  <si>
    <t xml:space="preserve">****กฟผ. ได้รับซื้อไฟฟ้าส่วนเพิ่มระยะสั้น ตามประกาศ กฟผ. เรื่อง ประกาศการรับซื้อไฟฟาระยะสั้นเพื่อรองรับสถานการณฉุกเฉินดานพลังงานจากผูผลิตไฟฟารายเล็ก </t>
  </si>
  <si>
    <t>*****กฟผ. มีหนังสือขยายอายุของสัญญาแก้ไขเพิ่มเติมฯ ให้มีผลบังคับต่อไปอีกถึงวันที่ 31 ธันวาคม 2567</t>
  </si>
  <si>
    <t>******กฟผ. รับทราบการบอกเลิกสัญญาซื้อขายไฟฟ้า บริษัท เอซีอี โซลาร์ จำกัด (นาบอน 1) และ บริษัท ไบโอ เพาเวอร์ แพลนท์ จำกัด (นาบอน 2) เมื่อวันที่ 28 กันยายน 2566</t>
  </si>
  <si>
    <t>ตารางที่ 5</t>
  </si>
  <si>
    <t>สถานภาพผู้ผลิตไฟฟ้ารายเล็ก (SPP) ประเภทสัญญา Partial - Firm ที่ใช้พลังงานหมุนเวียน</t>
  </si>
  <si>
    <t xml:space="preserve">SPP ประเภทสัญญา Partial - Firm โครงการผลิตไฟฟ้าจากพลังงานหมุนเวียนในรูปแบบ Feed-in Tariff (FiT) ปี 2565 – 2573 สำหรับกลุ่มไม่มีต้นทุนเชื้อเพลิง ที่ได้รับคัดเลือกตามประกาศ กกพ. แต่ยังไม่ได้ลงนามสัญญาซื้อขายไฟฟ้ากับ กฟผ.* </t>
  </si>
  <si>
    <t>บริษัท บรีซแอนด์ไชน์ เพาเวอร์ จำกัด</t>
  </si>
  <si>
    <t>อ.เดิมบางนางบวช จ.สุพรรณบุรี</t>
  </si>
  <si>
    <t>โรงไฟฟ้าพลังแสงอาทิตย์แบบติดตั้งบนพื้นดิน
ร่วมกับระบบกักเก็บพลังงาน (BESS)</t>
  </si>
  <si>
    <t>พลังงานแสงอาทิตย์</t>
  </si>
  <si>
    <t>บริษัท พัฒนาโซลาร์ จำกัด</t>
  </si>
  <si>
    <t>อ.ห้วยกระเจา จ.กาญจนบุรี</t>
  </si>
  <si>
    <t>บริษัท เอ็นเนอร์ยี เฟิร์ส จำกัด</t>
  </si>
  <si>
    <t>อ.หล่มสัก จ.เพชรบูรณ์</t>
  </si>
  <si>
    <t>บริษัท ดวงตะวันพลังงาน จำกัด</t>
  </si>
  <si>
    <t>อ.เชียงคำ จ.พะเยา</t>
  </si>
  <si>
    <t>บริษัท สยาม ไชน์นิ่ง เอ็นเนอร์ยี จำกัด</t>
  </si>
  <si>
    <t>อ.ดอนเจดีย์ จ.สุพรรณบุรี</t>
  </si>
  <si>
    <t>บริษัท อนุรักษ์ กรีน เพาเวอร์ จำกัด</t>
  </si>
  <si>
    <t>อ.หันคา จ.ชัยนาท</t>
  </si>
  <si>
    <t>บริษัท แสงอรุณ คลีน เอ็นเนอร์จี จำกัด</t>
  </si>
  <si>
    <t>อ.วิเชียรบุรี จ.เพชรบูรณ์</t>
  </si>
  <si>
    <t>บริษัท เรืองสยาม จำกัด</t>
  </si>
  <si>
    <t>อ.ท่าตะโก จ.นครสวรรค์</t>
  </si>
  <si>
    <t>บริษัท บลูเวฟ เพาเวอร์ จำกัด</t>
  </si>
  <si>
    <t>บริษัท ซันเรย์ รีนิวเอเบิล เอ็นเนอร์จี จำกัด</t>
  </si>
  <si>
    <t>อ.ทับคล้อ จ.พิจิตร</t>
  </si>
  <si>
    <t>บริษัท ดับเบิลคลีน เอ็นเนอร์จี จำกัด</t>
  </si>
  <si>
    <t>บริษัท แสงดี พลังงานสะอาด จำกัด</t>
  </si>
  <si>
    <t>อ.ท่ายาง จ.เพชรบุรี</t>
  </si>
  <si>
    <t>N/A</t>
  </si>
  <si>
    <t>ปี 2569</t>
  </si>
  <si>
    <t>บริษัท บ้านโป่ง โซล่าร์ เอนเนอร์ยี จำกัด</t>
  </si>
  <si>
    <t>ปี 2572</t>
  </si>
  <si>
    <t>บริษัท กาญจนบุรี โซล่าร์ เอนเนอร์ยี จำกัด</t>
  </si>
  <si>
    <t>บริษัท วังขอนขว้าง โซล่าร์ เอนเนอร์ยี จำกัด</t>
  </si>
  <si>
    <t>อ.โคกสำโรง จ.ลพบุรี</t>
  </si>
  <si>
    <t>บริษัท หนองแขม โซล่าร์ เอนเนอร์ยี จำกัด</t>
  </si>
  <si>
    <t>บริษัท กันกุล วัน เอ็นเนอร์ยี 2 จำกัด</t>
  </si>
  <si>
    <t>อ.สุไหงโกลก จ.นราธิวาส</t>
  </si>
  <si>
    <t>บริษัท ดับบลิวเอชเอ โซล่าร์ จำกัด</t>
  </si>
  <si>
    <t>อ.สว่างวีระสงศ์ จ.อุบลราชธานี</t>
  </si>
  <si>
    <t>บริษัท พีอาร์ ป่าพะยอม จำกัด</t>
  </si>
  <si>
    <t>อ.โพทะเล จ.พิจิตร</t>
  </si>
  <si>
    <t>ปี 2573</t>
  </si>
  <si>
    <t>บริษัท พีอาร์ เชียงใหม่ จำกัด</t>
  </si>
  <si>
    <t>อ.บ่อพลอย จ.กาญจนบุรี</t>
  </si>
  <si>
    <t>บริษัท ดับบลิวอีเอช โซล่าร์ ทู จำกัด</t>
  </si>
  <si>
    <t>อ.โกสุมพิสัย จ.มหาสารคาม</t>
  </si>
  <si>
    <t>บริษัท กันกุล โซลาร์ พาวเวอร์เจน จำกัด</t>
  </si>
  <si>
    <t>อ.สะเดา จ.สงขลา</t>
  </si>
  <si>
    <t>บริษัท ทีเอสอี รูฟทอป จำกัด</t>
  </si>
  <si>
    <t>อ.ห้วยแถลง จ.นครราชสีมา</t>
  </si>
  <si>
    <t>บริษัท กันกุล วัน เอ็นเนอร์ยี 9 จำกัด</t>
  </si>
  <si>
    <t>อ.เพ็ญ จ.อุดรธานี</t>
  </si>
  <si>
    <t>*SCOD เป็นการประมาณการตามประกาศสำนักงาน กกพ. เรื่อง รายชื่อผู้ยื่นขอผลิตไฟฟ้าที่ได้รับการคัดเลือก ตามระเบียบคณะกรรมการกำกับกิจการพลังงาน ว่าด้วยการจัดหาไฟฟ้าจากพลังงานหมุนเวียนในรูปแบบ Feed – in Tariff (FiT) ปี 2565 – 2573 สำหรับกลุ่มไม่มีต้นทุนเชื้อเพลิง พ.ศ. 2565</t>
  </si>
  <si>
    <t>ตารางที่ 6</t>
  </si>
  <si>
    <t>สถานภาพผู้ผลิตไฟฟ้ารายเล็ก (SPP) ประเภทสัญญา Non-Firm ระบบ Cogeneration</t>
  </si>
  <si>
    <t>SPP ประเภทสัญญา Non-Firm ระบบ Cogeneration ที่เริ่มต้นซื้อขายไฟฟ้ากับ กฟผ. แล้ว</t>
  </si>
  <si>
    <t>IRPC-N</t>
  </si>
  <si>
    <t>บริษัท  ไออาร์พีซี  จำกัด  (มหาชน) (โครงการ 1)</t>
  </si>
  <si>
    <t>ก๊าซธรรมชาติ, ถ่านหิน , น้ำมันเตา</t>
  </si>
  <si>
    <t>5 ปี และต่อเนื่อง</t>
  </si>
  <si>
    <t>11/06/2540</t>
  </si>
  <si>
    <t>PPI-N</t>
  </si>
  <si>
    <t xml:space="preserve">บริษัท  ปัญจพล พัลพ์ อินดัสตรี้ จำกัด  (มหาชน) </t>
  </si>
  <si>
    <t>อ.บางไทร จ.อยุธยา</t>
  </si>
  <si>
    <t>-/11/2542</t>
  </si>
  <si>
    <t>DCP-N</t>
  </si>
  <si>
    <t xml:space="preserve">บริษัท ผลิตไฟฟ้าและน้ำเย็น จำกัด </t>
  </si>
  <si>
    <t>อ.บางพลี  จ.สมุทรปราการ</t>
  </si>
  <si>
    <t>โรงไฟฟ้ากังหันก๊าซ</t>
  </si>
  <si>
    <t>GPS-N1</t>
  </si>
  <si>
    <t>บริษัท โกลบอล เพาเวอร์ ซินเนอร์ยี่ จำกัด (โครงการ 1)</t>
  </si>
  <si>
    <t>อ.เมือง  จ.ระยอง</t>
  </si>
  <si>
    <t>GPS-N2</t>
  </si>
  <si>
    <t>บริษัท โกลบอล เพาเวอร์ ซินเนอร์ยี่ จำกัด (โครงการ 2)</t>
  </si>
  <si>
    <t>5 ปีและต่อเนื่อง</t>
  </si>
  <si>
    <t>PTC-N2</t>
  </si>
  <si>
    <t xml:space="preserve">บริษัท พีทีที โกลบอล เคมิคอล จำกัด (มหาชน) 
(โครงการ 2) </t>
  </si>
  <si>
    <t xml:space="preserve">บริษัท  โรงงานน้ำตาลนิวกรุงไทย  จำกัด  </t>
  </si>
  <si>
    <t>อ.ท่ามะกา จ.กาญจนบุรี</t>
  </si>
  <si>
    <t>กรมโยธาธิการ</t>
  </si>
  <si>
    <t>อ.เมือง  จ.ภูเก็ต</t>
  </si>
  <si>
    <t>ขยะ</t>
  </si>
  <si>
    <t>ปีต่อปี</t>
  </si>
  <si>
    <t>กฟผ.ยกเลิกสัญญา</t>
  </si>
  <si>
    <t xml:space="preserve">หมายเหตุ    </t>
  </si>
  <si>
    <t>*  บริษัท  แอ๊ดวานซ์ อะโกร  จำกัด  (มหาชน) ได้รับอนุญาตจาก กฟผ.ให้เริ่มขายไฟฟ้าประเภทสัญญา Non-firm (ตามสัญญาฉบับใหม่ ลงวันที่ 5 มกราคม 2543) โดยมีปริมาณพลังไฟฟ้าเสนอขายเพิ่มขึ้นจากเดิม 16.865 MW เป็น 50 MW ตั้งแต่วันที่ 21 กรกฎาคม 2543 เป็นต้นไป</t>
  </si>
  <si>
    <t>31/12/2562</t>
  </si>
  <si>
    <t>ตารางที่ 7</t>
  </si>
  <si>
    <t>สถานภาพผู้ผลิตไฟฟ้ารายเล็ก (SPP) ประเภทสัญญา Non-Firm ที่ใช้พลังงานหมุนเวียน</t>
  </si>
  <si>
    <t xml:space="preserve">SPP ประเภทสัญญา Non-Firm พลังงานหมุนเวียน ที่เริ่มต้นซื้อขายไฟฟ้ากับ กฟผ. แล้ว </t>
  </si>
  <si>
    <t>MPVS-N</t>
  </si>
  <si>
    <t xml:space="preserve">บริษัท มิตรผล ไบโอ-เพาเวอร์ (ภูเวียง) จำกัด </t>
  </si>
  <si>
    <t>RCMS-N</t>
  </si>
  <si>
    <t xml:space="preserve">บริษัท  น้ำตาลรีไฟน์ชัยมงคล  จำกัด </t>
  </si>
  <si>
    <t>SRS-N</t>
  </si>
  <si>
    <t xml:space="preserve">บริษัท น้ำตาลสระบุรี จำกัด </t>
  </si>
  <si>
    <t>อ.วังม่วง จ.สระบุรี</t>
  </si>
  <si>
    <t>TRI-N</t>
  </si>
  <si>
    <t>บริษัท ไทยรุ่งเรืองอุตสาหกรรม จำกัด</t>
  </si>
  <si>
    <t>อ.ศรีเทพ จ.เพชรบูรณ์</t>
  </si>
  <si>
    <t>AWI-N</t>
  </si>
  <si>
    <t xml:space="preserve">บริษัท อุตสาหกรรมอ่างเวียน จำกัด </t>
  </si>
  <si>
    <t>อ.แก้งสนามนาง จ.นครราชสีมา</t>
  </si>
  <si>
    <t>ธ.ค.45</t>
  </si>
  <si>
    <t>BCT-N</t>
  </si>
  <si>
    <t>บริษัท เบอร์ล่า คาร์บอน (ไทยแลนด์) จำกัด (มหาชน)</t>
  </si>
  <si>
    <t>อ.เมือง จ.อ่างทอง</t>
  </si>
  <si>
    <t>Waste Gas</t>
  </si>
  <si>
    <t>(บริษัทฯ ขอขายไฟฟ้า 6 MW ก่อน)</t>
  </si>
  <si>
    <t>UACE-N</t>
  </si>
  <si>
    <t>บริษัท ยูเอซี เอ็นเนอร์ยี่ จำกัด</t>
  </si>
  <si>
    <t>อ.กงไกรลาศ  จ.สุโขทัย</t>
  </si>
  <si>
    <t>ก๊าซธรรมชาติที่เป็นผลพลอยได้
จากการผลิตน้ำมันดิบ</t>
  </si>
  <si>
    <t>KKS-N2</t>
  </si>
  <si>
    <t>บริษัท โรงไฟฟ้าน้ำตาลขอนแก่น จำกัด (โครงการ 2)</t>
  </si>
  <si>
    <t>อ.บ่อพลอย  จ.กาญจนบุรี</t>
  </si>
  <si>
    <t>บริษัทฯ ขอขายเพิ่ม (ไม่ได้รับ Adder)</t>
  </si>
  <si>
    <t>DEDE-N</t>
  </si>
  <si>
    <t>กรมพัฒนาพลังงานทดแทนและอนุรักษ์พลังงาน (เขื่อนคิรีธาร)</t>
  </si>
  <si>
    <t>อ.มะขาม จ.จันทบุรี</t>
  </si>
  <si>
    <t>โรงไฟฟ้าพลังน้ำ</t>
  </si>
  <si>
    <t>พลังน้ำ</t>
  </si>
  <si>
    <t>ขอขายเพิ่ม (เขื่อนคลองทุ่งเพล)</t>
  </si>
  <si>
    <t>NED-N</t>
  </si>
  <si>
    <t xml:space="preserve">บริษัท พัฒนาพลังงานธรรมชาติ จำกัด </t>
  </si>
  <si>
    <t>อ.โคกสำโรง  จ.ลพบุรี</t>
  </si>
  <si>
    <t>โรงไฟฟ้าพลังแสงอาทิตย์</t>
  </si>
  <si>
    <t>MPBD-N3</t>
  </si>
  <si>
    <t xml:space="preserve">บริษัท มิตรผล ไบโอ-เพาเวอร์ (ด่านช้าง) จำกัด (โครงการ 3)  </t>
  </si>
  <si>
    <t>ชานอ้อยและแกลบ</t>
  </si>
  <si>
    <t>BCPG-N</t>
  </si>
  <si>
    <t>บริษัท บีซีพีจี จำกัด</t>
  </si>
  <si>
    <t>อ.บางปะอิน จ.อยุธยา</t>
  </si>
  <si>
    <t>FKW-N</t>
  </si>
  <si>
    <t>บริษัท เฟิร์ส โคราช วินด์ จำกัด</t>
  </si>
  <si>
    <t>อ.ด่านขุนทด  จ.นครราชสีมา</t>
  </si>
  <si>
    <t>โรงไฟฟ้าพลังลม</t>
  </si>
  <si>
    <t>พลังงานลม</t>
  </si>
  <si>
    <t>MPBK-N</t>
  </si>
  <si>
    <t xml:space="preserve">บริษัท มิตรผล ไบโอ-เพาเวอร์ (กาฬสินธุ์) จำกัด </t>
  </si>
  <si>
    <t>อ.กุฉินารายณ์ จ.กาฬสินธุ์</t>
  </si>
  <si>
    <t>KRT-N</t>
  </si>
  <si>
    <t xml:space="preserve">บริษัท เค.อาร์.ทู. จำกัด </t>
  </si>
  <si>
    <t>KTB-N</t>
  </si>
  <si>
    <t>บริษัท เกษตรไทยไบโอเพาเวอร์ จำกัด</t>
  </si>
  <si>
    <t>อ.ตาคลี จ.นครสวรรค์</t>
  </si>
  <si>
    <t>EAN-N</t>
  </si>
  <si>
    <t xml:space="preserve">บริษัท อีเอ โซล่า นครสวรรค์ จำกัด </t>
  </si>
  <si>
    <t>ESE-N</t>
  </si>
  <si>
    <t xml:space="preserve">บริษัท อีเอส พลังงาน จำกัด </t>
  </si>
  <si>
    <t>อ.วัฒนานคร จ.สระแก้ว</t>
  </si>
  <si>
    <t>กฟผ. รับซื้อไฟฟ้าส่วนเพิ่มระยะสั้น**</t>
  </si>
  <si>
    <t>1 ปี 7 เดือน***</t>
  </si>
  <si>
    <t>UBE-N</t>
  </si>
  <si>
    <t xml:space="preserve">บริษัท อุทัยธานี ไบโอ เอเนอยี่ จำกัด </t>
  </si>
  <si>
    <t>อ.สว่างอารมณ์ จ.อุทัยธานี</t>
  </si>
  <si>
    <t>1 ปี 8 เดือน 17 วัน***</t>
  </si>
  <si>
    <t>TPI-N3</t>
  </si>
  <si>
    <t>บริษัท ทีพีไอ โพลีน เพาเวอร์ จำกัด (มหาชน) (โครงการ 3)</t>
  </si>
  <si>
    <t>อ.แก่งคอย จ.สระบุรี</t>
  </si>
  <si>
    <t>SSP-N</t>
  </si>
  <si>
    <t xml:space="preserve">บริษัท เสริมสร้างพลังงาน จำกัด </t>
  </si>
  <si>
    <t>EAL-N</t>
  </si>
  <si>
    <t>บริษัท อีเอ โซล่า ลำปาง จำกัด</t>
  </si>
  <si>
    <t>อ.ห้างฉัตร จ.ลำปาง</t>
  </si>
  <si>
    <t>RKP-N</t>
  </si>
  <si>
    <t xml:space="preserve">บริษัท ร่วมกำลาภพาวเวอร์ จำกัด  </t>
  </si>
  <si>
    <t xml:space="preserve"> </t>
  </si>
  <si>
    <t>TPI-N1</t>
  </si>
  <si>
    <t>บริษัท ทีพีไอ โพลีน เพาเวอร์ จำกัด (มหาชน) (โครงการ 1)</t>
  </si>
  <si>
    <t>SPP6-N</t>
  </si>
  <si>
    <t>บริษัท เอสพีพี ซิค จำกัด*</t>
  </si>
  <si>
    <t>25 ปี</t>
  </si>
  <si>
    <t>EAP-N</t>
  </si>
  <si>
    <t>บริษัท อีเอ โซล่า พิษณุโลก จำกัด</t>
  </si>
  <si>
    <t>อ.พรหมพิราม จ.พิษณุโลก</t>
  </si>
  <si>
    <t>TEP-N</t>
  </si>
  <si>
    <t>บริษัท ไทยเอกลักษณ์เพาเวอร์ จำกัด</t>
  </si>
  <si>
    <t>อ.เมือง จ.อุตรดิตถ์</t>
  </si>
  <si>
    <t>KWP-N</t>
  </si>
  <si>
    <t>บริษัท เขาค้อ วินด์ พาวเวอร์ จำกัด</t>
  </si>
  <si>
    <t>อ.เขาค้อ  จ.เพชรบูรณ์</t>
  </si>
  <si>
    <t>CYPW-N</t>
  </si>
  <si>
    <t>บริษัท ชัยภูมิ วินด์ฟาร์ม จำกัด</t>
  </si>
  <si>
    <t>อ.ซับใหญ่ จ.ชัยภูมิ</t>
  </si>
  <si>
    <t>WTB-N</t>
  </si>
  <si>
    <t xml:space="preserve">บริษัท วะตะแบก วินด์ จำกัด </t>
  </si>
  <si>
    <t>อ.เทพสถิต จ.ชัยภูมิ</t>
  </si>
  <si>
    <t>WED-NWWF</t>
  </si>
  <si>
    <t>บริษัท พัฒนาพลังงานลม จำกัด (โครงการวายุวินด์ฟาร์ม)</t>
  </si>
  <si>
    <t>EAH3-N1</t>
  </si>
  <si>
    <t>บริษัท อีเอ วินด์ หาดกังหัน 3 จำกัด (โครงการ 1)</t>
  </si>
  <si>
    <t>อ.ระโนด จ.สงขลา</t>
  </si>
  <si>
    <t>RPBP-N1</t>
  </si>
  <si>
    <t>บริษัท รวมผลไบโอเพาเวอร์ จำกัด (โครงการ 1)</t>
  </si>
  <si>
    <t>อ.เมือง จ.นครสวรรค์</t>
  </si>
  <si>
    <t>EAH3-N2</t>
  </si>
  <si>
    <t>บริษัท อีเอ วินด์ หาดกังหัน 3 จำกัด (โครงการ 2)</t>
  </si>
  <si>
    <t>อ.หัวไทร จ.นครศรีธรรมราช</t>
  </si>
  <si>
    <t>EAH3-N3</t>
  </si>
  <si>
    <t>บริษัท อีเอ วินด์ หาดกังหัน 3 จำกัด (โครงการ 3)</t>
  </si>
  <si>
    <t>อ.ปากพนัง จ.นครศรีธรรมราช</t>
  </si>
  <si>
    <t>ESE-N2</t>
  </si>
  <si>
    <t>บริษัท อีเอส พลังงาน จำกัด (โครงการ 2)</t>
  </si>
  <si>
    <t>1 ปี 6 เดือน 29 วัน***</t>
  </si>
  <si>
    <t>GNP-N</t>
  </si>
  <si>
    <t>บริษัท กรีโนเวชั่น เพาเวอร์ จำกัด (โครงการสราญลมวินด์ฟาร์ม)</t>
  </si>
  <si>
    <t>อ.ด่านขุนทด จ.นครราชสีมา</t>
  </si>
  <si>
    <t>TPI-N2</t>
  </si>
  <si>
    <t>บริษัท ทีพีไอ โพลีน เพาเวอร์ จำกัด (มหาชน) (โครงการ 2)</t>
  </si>
  <si>
    <t>KWE-N</t>
  </si>
  <si>
    <t>บริษัท โคราชวินด์เอ็นเนอร์ยี จำกัด (โครงการมิตรภาพวินด์ฟาร์ม)</t>
  </si>
  <si>
    <t>อ.สีคิ้ว จ.นครราชสีมา</t>
  </si>
  <si>
    <t>TPCW-N</t>
  </si>
  <si>
    <t xml:space="preserve">บริษัท ทรอปิคอล วินด์ จำกัด
(โครงการผลิตไฟฟ้าพลังลมโคราช 02/2) </t>
  </si>
  <si>
    <t xml:space="preserve">อ.เทพารักษ์ จ.นครราชสีมา และ
อ.เทพสถิต จ.ชัยภูมิ </t>
  </si>
  <si>
    <t>KRST-N</t>
  </si>
  <si>
    <t xml:space="preserve">บริษัท เค.อาร์.เอส.ทรี จำกัด
(โครงการผลิตไฟฟ้าพลังลมโคราช 02/3) </t>
  </si>
  <si>
    <t>อ.เทพารักษ์ จ.นครราชสีมา และ 
อ.เทพสถิต จ.ชัยภูมิ</t>
  </si>
  <si>
    <t>TPRW-N</t>
  </si>
  <si>
    <t>บริษัท เทพารักษ์ วินด์ จำกัด
(โครงการผลิตไฟฟ้าพลังลมโคราช 02/1)</t>
  </si>
  <si>
    <t>อ.เทพารักษ์ และ อ.ด่านขุนทด 
จ.นครราชสีมา</t>
  </si>
  <si>
    <t>KSNW-N</t>
  </si>
  <si>
    <t>บริษัท กฤษณา  วินด์ พาวเวอร์ จำกัด</t>
  </si>
  <si>
    <t>อ.ด่านขุนทด และ อ.สีคิ้ว 
จ.นครราชสีมา</t>
  </si>
  <si>
    <t>MPBL-N1</t>
  </si>
  <si>
    <t>บริษัท มิตรผล ไบโอ-เพาเวอร์ (ภูหลวง) จำกัด 
(โครงการ 1)</t>
  </si>
  <si>
    <t>NYKD-W</t>
  </si>
  <si>
    <t>บริษัท นายางกลัก พัฒนา จำกัด</t>
  </si>
  <si>
    <t>NYKW-N</t>
  </si>
  <si>
    <t>บริษัท นายางกลัก พลังลม จำกัด</t>
  </si>
  <si>
    <t>KRO-N</t>
  </si>
  <si>
    <t>บริษัท เค อาร์ วัน จำกัด</t>
  </si>
  <si>
    <t>อ.เทพารักษ์ จ.นครราชสีมา</t>
  </si>
  <si>
    <t>PND-N</t>
  </si>
  <si>
    <t>บริษัท โป่งนก พัฒนา จำกัด</t>
  </si>
  <si>
    <t>BJRD-N</t>
  </si>
  <si>
    <t>บริษัท เบญจรัตน์ พัฒนา จำกัด</t>
  </si>
  <si>
    <t>อ.เทพสถิต อ.หนองบัวระเหว จ.ชัยภูมิ</t>
  </si>
  <si>
    <t>WC-N</t>
  </si>
  <si>
    <t>บริษัท วินชัย จำกัด</t>
  </si>
  <si>
    <t>อ.นิคมคำสร้อย จ.มุกดาหาร</t>
  </si>
  <si>
    <t>BCHD-N</t>
  </si>
  <si>
    <t xml:space="preserve">บริษัท บ้านชวน พัฒนา จำกัด </t>
  </si>
  <si>
    <t>อ.บำเหน็จณรงค์ จ.ชัยภูมิ</t>
  </si>
  <si>
    <t>RPBP-N2</t>
  </si>
  <si>
    <t>บริษัท รวมผลไบโอเพาเวอร์ จำกัด (โครงการ 2)</t>
  </si>
  <si>
    <t>GCG-N</t>
  </si>
  <si>
    <t xml:space="preserve">บริษัท กัลฟ์ จะนะ กรีน จำกัด </t>
  </si>
  <si>
    <t>อ.จะนะ จ.สงขลา</t>
  </si>
  <si>
    <t>PTNG-N</t>
  </si>
  <si>
    <t>บริษัท ปัตตานี กรีน จำกัด</t>
  </si>
  <si>
    <t>อ.หนองจิก จ.ปัตตานี</t>
  </si>
  <si>
    <t>ไม้ยางพารา</t>
  </si>
  <si>
    <t>SRY-N</t>
  </si>
  <si>
    <t>บริษัท น้ำตาลระยอง จำกัด</t>
  </si>
  <si>
    <t>บริษัท จีจีซี เคทิส ไบโออินดัสเทรียล จำกัด**</t>
  </si>
  <si>
    <t>ชีวมวล (กากอ้อย, ใบอ้อย)</t>
  </si>
  <si>
    <t>1 ปี 9 เดือน 8 วัน</t>
  </si>
  <si>
    <t>SPP ประเภทสัญญา Non-Firm พลังงานหมุนเวียน ที่ลงนามสัญญาซื้อขายไฟฟ้า แต่ยังไม่ได้เริ่มต้นซื้อขายไฟฟ้ากับ กฟผ.</t>
  </si>
  <si>
    <t>บริษัท อู่ทอง พลาสม่า เอ็นเนอร์ยี จำกัด</t>
  </si>
  <si>
    <t>SPP ประเภท Non-Firm โครงการผลิตไฟฟ้าจากขยะชุมชน ในรูปแบบ Feed-in Tariff (FiT) พ.ศ. 2565 ที่ลงนามสัญญาซื้อขายไฟฟ้า แต่ยังไม่ได้เริ่มต้นซื้อขายไฟฟ้ากับ กฟผ.</t>
  </si>
  <si>
    <t>บริษัท ซุปเปอร์ เอิร์ธ เอนเนอร์ยี 8 จำกัด</t>
  </si>
  <si>
    <t xml:space="preserve">อ.ไทรน้อย จ.นนทบุรี </t>
  </si>
  <si>
    <t>ขยะมูลฝอย</t>
  </si>
  <si>
    <t>19 ปี 7 เดือน 3 วัน</t>
  </si>
  <si>
    <t xml:space="preserve">บริษัท ซีแอนด์จี เอ็นไวรอนเมนทอล โปรเท็คชั่น (ประเทศไทย) จำกัด </t>
  </si>
  <si>
    <t xml:space="preserve">ศูนย์กำจัดมูลฝอยหนองแขม 
แขวงหนองค้างพลู เขตหนองแขม กรุงเทพฯ </t>
  </si>
  <si>
    <t>บริษัท นิวสกาย เอ็นเนอร์จี (แบงค็อก) จำกัด</t>
  </si>
  <si>
    <t xml:space="preserve">ศูนย์กำจัดมูลฝอยอ่อนนุช 
แขวงประเวศ เขตประเวศ กรุงเทพฯ </t>
  </si>
  <si>
    <t>SPP ประเภทสัญญา Non - Firm โครงการผลิตไฟฟ้าจากพลังงานหมุนเวียนในรูปแบบ Feed-in Tariff (FiT) ปี 2565 – 2573 สำหรับกลุ่มไม่มีต้นทุนเชื้อเพลิง ที่ลงนามสัญญาซื้อขายไฟฟ้า แต่ยังไม่ได้เริ่มต้นซื้อขายไฟฟ้ากับ กฟผ.</t>
  </si>
  <si>
    <t>บริษัท สกาย เพาเวอร์ จำกัด</t>
  </si>
  <si>
    <t>โรงไฟฟ้าพลังแสงอาทิตย์แบบติดตั้งบนพื้นดิน</t>
  </si>
  <si>
    <t>บริษัท แสงไทยพลังงาน จำกัด</t>
  </si>
  <si>
    <t>อ.เมืองอุดรธานี จ.อุดรธานี</t>
  </si>
  <si>
    <t>บริษัท พลังงานรุ่งเรือง จำกัด</t>
  </si>
  <si>
    <t>บริษัท อีสาน คลีน เทค จำกัด</t>
  </si>
  <si>
    <t>อ.ประโคนชัย จ.บุรีรัมย์</t>
  </si>
  <si>
    <t>บริษัท ราชา โซล่าร์ จำกัด</t>
  </si>
  <si>
    <t>อ.เมืองบุรีรัมย์ จ.บุรีรัมย์</t>
  </si>
  <si>
    <t>บริษัท สุริยาพัฒน์ จำกัด</t>
  </si>
  <si>
    <t>บริษัท แสงพัฒน์ พลังงาน จำกัด</t>
  </si>
  <si>
    <t>อ.ลับแล จ.อุตรดิตถ์</t>
  </si>
  <si>
    <t>บริษัท ไทยพัฒน์ โซล่าร์ จำกัด</t>
  </si>
  <si>
    <t>อ.สำโรงทาบ จ.สุรินทร์</t>
  </si>
  <si>
    <t>บริษัท ลูมินัส เอ็นเนอร์ยี จำกัด</t>
  </si>
  <si>
    <t>อ.ยะหริ่ง จ.ปัตตานี</t>
  </si>
  <si>
    <t>อ.ท่าแพ จ.สตูล</t>
  </si>
  <si>
    <t>บริษัท ปันโซลาร์ เอ็นเนอร์จี จำกัด</t>
  </si>
  <si>
    <t>อ.เมืองราชบุรี จ.ราชบุรี</t>
  </si>
  <si>
    <t>บริษัท แสงสยาม จำกัด</t>
  </si>
  <si>
    <t>อ.ชนแดน จ.เพชรบูรณ์</t>
  </si>
  <si>
    <t>บริษัท แสงดี คลีน เพาเวอร์ จำกัด</t>
  </si>
  <si>
    <t>อ.ตะพานหิน จ.พิจิตร</t>
  </si>
  <si>
    <t>อ.นาทวี จ.สงขลา</t>
  </si>
  <si>
    <t>บริษัท โซล่าร์ ฟอร์ ออล จำกัด</t>
  </si>
  <si>
    <t>อ.จอมพระ จ.สุรินทร์</t>
  </si>
  <si>
    <t>อ.เมืองนราธิวาส จ.นราธิวาส</t>
  </si>
  <si>
    <t>บริษัท โซลาริสท์ ทุ่งฝาย จำกัด</t>
  </si>
  <si>
    <t>อ.เมืองลำปาง จ.ลำปาง</t>
  </si>
  <si>
    <t xml:space="preserve">SPP ประเภทสัญญา Non - Firm โครงการผลิตไฟฟ้าจากพลังงานหมุนเวียนในรูปแบบ Feed-in Tariff (FiT) ปี 2565 – 2573 สำหรับกลุ่มไม่มีต้นทุนเชื้อเพลิง ที่ได้รับคัดเลือกตามประกาศ กกพ. แต่ยังไม่ได้ลงนามสัญญาซื้อขายไฟฟ้ากับ กฟผ.**** </t>
  </si>
  <si>
    <t>บริษัท อัลฟ่า ทู โปรเจค จำกัด#</t>
  </si>
  <si>
    <t>อ.บางสะพาน จ.ประจวบคีรีขันธ์</t>
  </si>
  <si>
    <t>บริษัท อัลฟ่า วัน โปรเจค จำกัด#</t>
  </si>
  <si>
    <t>อ.หลังสวน จ.ชุมพร</t>
  </si>
  <si>
    <t>บริษัท อีสานพลังงานสะอาด จำกัด#</t>
  </si>
  <si>
    <t>บริษัท วินด์ มหาสารคาม 1 จำกัด#</t>
  </si>
  <si>
    <t>บริษัท ด่านขุนทด วินด์ วัน จำกัด#</t>
  </si>
  <si>
    <t>บริษัท บลู สกาย วินด์ พาวเวอร์ 31 จำกัด#</t>
  </si>
  <si>
    <t>อ.กุดข้าวปุ้น จ.อุบลราชธานี</t>
  </si>
  <si>
    <t>บริษัท เลมอน โกลด์ ฟาร์ม จำกัด#</t>
  </si>
  <si>
    <t>อ.ตระการพืชผล จ.อุบลราชธานี</t>
  </si>
  <si>
    <t>บริษัท ลมเพลิน จำกัด#</t>
  </si>
  <si>
    <t>บริษัท วินด์ ทู เพาเวอร์ จำกัด#</t>
  </si>
  <si>
    <t>บริษัท วายุ เพาเวอร์ จำกัด#</t>
  </si>
  <si>
    <t>บริษัท เอ็นพี วัตต์ จำกัด</t>
  </si>
  <si>
    <t>อ.หนองใหญ่ จ.ชลบุรี</t>
  </si>
  <si>
    <t>ปี 2570</t>
  </si>
  <si>
    <t>บริษัท พาวเวอร์ ซี. อี. จำกัด</t>
  </si>
  <si>
    <t>อ.พรานกระต่าย จ.กำแพงเพชร</t>
  </si>
  <si>
    <t>บริษัท เอสเซนเชียล พาวเวอร์ จำกัด</t>
  </si>
  <si>
    <t>อ.บ้านม่วง จ.สกลนคร</t>
  </si>
  <si>
    <t>อ.โพนพิสัย จ.หนองคาย</t>
  </si>
  <si>
    <t>บริษัท เอ็นเนอร์จี เซิฟ แลนด์ จำกัด</t>
  </si>
  <si>
    <t>อ.เขาย้อย จ.เพชรบุรี</t>
  </si>
  <si>
    <t>บริษัท วีนา เอ็นเนอร์ยี โซล่าร์ ทู จำกัด</t>
  </si>
  <si>
    <t>อ.วาปีปทุม จ.มหาสารคาม</t>
  </si>
  <si>
    <t>บริษัท ลมรักษ์ กรีนเอ็นเนอร์จี จำกัด#</t>
  </si>
  <si>
    <t>อ.ชัยบาดาล จ.ลพบุรี</t>
  </si>
  <si>
    <t>อ.ท่าหลวง จ.ลพบุรี</t>
  </si>
  <si>
    <t>บริษัท วาโย เพาเวอร์ จำกัด#</t>
  </si>
  <si>
    <t>อ.เต่างอย จ.สกลนคร</t>
  </si>
  <si>
    <t>บริษัท วีนา เอ็นเนอร์ยี โซล่าร์ วัน จำกัด</t>
  </si>
  <si>
    <t>ปี 2571</t>
  </si>
  <si>
    <t>บริษัท สยามคลีนโซลูชั่น จำกัด</t>
  </si>
  <si>
    <t>อ.จอมบึง จ.ราชบุรี</t>
  </si>
  <si>
    <t>บริษัท โวลต์ซิงค์ โซลูชั่น จำกัด</t>
  </si>
  <si>
    <t>อ.ไพศาลี จ.นครสวรรค์</t>
  </si>
  <si>
    <t>บริษัท บลู สกาย วินด์ พาวเวอร์ 36 จำกัด#</t>
  </si>
  <si>
    <t>บริษัท กันกุล วินด์ พาวเวอร์ 5 จำกัด#</t>
  </si>
  <si>
    <t>อ.เสนางคนิคม จ.อำนาจเจริญ</t>
  </si>
  <si>
    <t>บริษัท บลู สกาย วินด์ พาวเวอร์ 39 จำกัด#</t>
  </si>
  <si>
    <t>บริษัท บลู สกาย วินด์ พาวเวอร์ 52 จำกัด#</t>
  </si>
  <si>
    <t>อ.พนา จ.อำนาจเจริญ</t>
  </si>
  <si>
    <t>อ.ทุ่งฝน จ.อุดรธานี</t>
  </si>
  <si>
    <t>บริษัท สเตลล่า พาวเวอร์ วัน จำกัด</t>
  </si>
  <si>
    <t>บริษัท สมาร์ท คลีน ซิสเท็ม 1 จำกัด#</t>
  </si>
  <si>
    <t>บริษัท บลู สกาย วินด์ พาวเวอร์ 3 จำกัด#</t>
  </si>
  <si>
    <t>อ.เมืองชัยภูมิ จ.ชัยภูมิ</t>
  </si>
  <si>
    <t>บริษัท สเตลล่า พาวเวอร์ ทู จำกัด</t>
  </si>
  <si>
    <t>อ.ด่านมะขามเตี้ย จ.กาญจนบุรี</t>
  </si>
  <si>
    <t>บริษัท ไทย โซล่าร์ เอ็นเนอร์ยี่ จำกัด (มหาชน)</t>
  </si>
  <si>
    <t>อ.คำตากล้า จ.สกลนคร</t>
  </si>
  <si>
    <t>บริษัท กันกุล วินด์ พาวเวอร์ 3 จำกัด#</t>
  </si>
  <si>
    <t>*บริษัท เอสพีพี ซิค จำกัด เป็น SPP ตามระเบียบ กกพ. ว่าด้วยการรับซื้อไฟฟ้าจากโครงการผลิตไฟฟ้าจากพลังงานแสงอาทิตย์แบบติดตั้งบนพื้นดินสำหรับผู้ที่ยื่นขอขายไฟฟ้าไว้ในระบบส่วนเพิ่มราคารับซื้อไฟฟ้า (Adder) เดิม พ.ศ. 2557</t>
  </si>
  <si>
    <t xml:space="preserve">**กฟผ. ได้รับซื้อไฟฟ้าส่วนเพิ่มระยะสั้น ตามประกาศ กฟผ. เรื่อง ประกาศการรับซื้อไฟฟาระยะสั้นเพื่อรองรับสถานการณฉุกเฉินดานพลังงานจากผูผลิตไฟฟารายเล็ก </t>
  </si>
  <si>
    <t>***กฟผ. มีหนังสือขยายอายุของสัญญาแก้ไขเพิ่มเติมฯ ให้มีผลบังคับต่อไปอีกถึงวันที่ 31 ธันวาคม 2567</t>
  </si>
  <si>
    <t>****SCOD เป็นการประมาณการตามประกาศสำนักงาน กกพ. เรื่อง รายชื่อผู้ยื่นขอผลิตไฟฟ้าที่ได้รับการคัดเลือก ตามระเบียบคณะกรรมการกำกับกิจการพลังงาน ว่าด้วยการจัดหาไฟฟ้าจากพลังงานหมุนเวียนในรูปแบบ Feed – in Tariff (FiT) ปี 2565 – 2573 สำหรับกลุ่มไม่มีต้นทุนเชื้อเพลิง พ.ศ. 2565</t>
  </si>
  <si>
    <t>#กฟผ. มีหนังสือถึงผู้ยื่นขอผลิตไฟฟ้ารายเล็กที่ได้รับการคัดเลือกฯ สำหรับพลังงานลม ขอชะลอการดำเนินงานที่เกี่ยวข้อง รวมถึงการลงนามสัญญาซื้อขายไฟฟ้าตามมติ กกพ. ในการประชุมครั้งที่ 46/2566 เมื่อวันที่ 11 ตุลาคม 2566 จนกว่าสำนักงาน กกพ. จะแจ้งเปลี่ยนแปลงเป็นอย่างอื่น</t>
  </si>
  <si>
    <t>สรุปสถานภาพของผู้ผลิตไฟฟ้ารายเล็ก (SPP)</t>
  </si>
  <si>
    <t>รายละเอียด</t>
  </si>
  <si>
    <t>ประเภท Firm</t>
  </si>
  <si>
    <t>ประเภท Partial - Firm</t>
  </si>
  <si>
    <t>ประเภท Non - Firm</t>
  </si>
  <si>
    <t>รวม</t>
  </si>
  <si>
    <t>1.</t>
  </si>
  <si>
    <t>SPP  ที่ซื้อขายไฟฟ้าตามสัญญาแล้ว</t>
  </si>
  <si>
    <t>-</t>
  </si>
  <si>
    <t>จำนวน (ราย)</t>
  </si>
  <si>
    <t>ปริมาณพลังไฟฟ้าที่ขาย (เมกะวัตต์)</t>
  </si>
  <si>
    <t>2.</t>
  </si>
  <si>
    <t>SPP  ที่ลงนามสัญญาแล้วแต่ยังไม่เริ่มต้นซื้อขายไฟฟ้า</t>
  </si>
  <si>
    <t>3.</t>
  </si>
  <si>
    <t>SPP  ที่อยู่ระหว่างรอการลงนามสัญญาซื้อขายไฟฟ้า</t>
  </si>
  <si>
    <t>รวมทั้งสิ้น</t>
  </si>
  <si>
    <t>(ณ วันที่ 31 มกราคม 2567)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</si>
</sst>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-;\-* #,##0.00_-;_-* &quot;-&quot;??_-;_-@_-"/>
    <numFmt numFmtId="165" formatCode="#,##0.000"/>
    <numFmt numFmtId="166" formatCode="[$-1070000]d/mm/yyyy;@"/>
    <numFmt numFmtId="167" formatCode="#,##0.0"/>
    <numFmt numFmtId="168" formatCode="0.000"/>
    <numFmt numFmtId="169" formatCode="[$-1070000]d/mm/yyyy\ h:mm\ &quot;น.&quot;;@"/>
    <numFmt numFmtId="170" formatCode="#,##0.000;[Red]#,##0.000"/>
  </numFmts>
  <fonts count="32" x14ac:knownFonts="1">
    <font>
      <sz val="16"/>
      <color theme="1"/>
      <name val="TH SarabunPSK"/>
      <family val="2"/>
      <charset val="222"/>
    </font>
    <font>
      <b/>
      <sz val="36"/>
      <name val="TH SarabunPSK"/>
      <family val="2"/>
    </font>
    <font>
      <sz val="36"/>
      <name val="TH SarabunPSK"/>
      <family val="2"/>
    </font>
    <font>
      <b/>
      <sz val="24"/>
      <name val="TH SarabunPSK"/>
      <family val="2"/>
    </font>
    <font>
      <sz val="24"/>
      <name val="TH SarabunPSK"/>
      <family val="2"/>
    </font>
    <font>
      <sz val="16"/>
      <name val="TH SarabunPSK"/>
      <family val="2"/>
    </font>
    <font>
      <b/>
      <sz val="24"/>
      <color rgb="FF0000FF"/>
      <name val="TH SarabunPSK"/>
      <family val="2"/>
    </font>
    <font>
      <sz val="16"/>
      <color rgb="FF0000FF"/>
      <name val="TH SarabunPSK"/>
      <family val="2"/>
    </font>
    <font>
      <b/>
      <u/>
      <sz val="24"/>
      <name val="TH SarabunPSK"/>
      <family val="2"/>
    </font>
    <font>
      <b/>
      <sz val="26"/>
      <name val="TH SarabunPSK"/>
      <family val="2"/>
    </font>
    <font>
      <b/>
      <i/>
      <u/>
      <sz val="26"/>
      <name val="TH SarabunPSK"/>
      <family val="2"/>
    </font>
    <font>
      <sz val="26"/>
      <name val="TH SarabunPSK"/>
      <family val="2"/>
    </font>
    <font>
      <b/>
      <sz val="28"/>
      <name val="TH SarabunPSK"/>
      <family val="2"/>
    </font>
    <font>
      <sz val="28"/>
      <name val="TH SarabunPSK"/>
      <family val="2"/>
    </font>
    <font>
      <sz val="32"/>
      <name val="TH SarabunPSK"/>
      <family val="2"/>
    </font>
    <font>
      <b/>
      <sz val="28"/>
      <color rgb="FF0000FF"/>
      <name val="TH SarabunPSK"/>
      <family val="2"/>
    </font>
    <font>
      <sz val="28"/>
      <color rgb="FF0000FF"/>
      <name val="TH SarabunPSK"/>
      <family val="2"/>
    </font>
    <font>
      <b/>
      <u/>
      <sz val="28"/>
      <name val="TH SarabunPSK"/>
      <family val="2"/>
    </font>
    <font>
      <b/>
      <sz val="32"/>
      <name val="TH SarabunPSK"/>
      <family val="2"/>
    </font>
    <font>
      <b/>
      <i/>
      <u/>
      <sz val="32"/>
      <name val="TH SarabunPSK"/>
      <family val="2"/>
    </font>
    <font>
      <sz val="14"/>
      <name val="AngsanaUPC"/>
      <family val="1"/>
    </font>
    <font>
      <b/>
      <u/>
      <sz val="26"/>
      <name val="TH SarabunPSK"/>
      <family val="2"/>
    </font>
    <font>
      <sz val="10"/>
      <name val="Arial"/>
      <family val="2"/>
    </font>
    <font>
      <b/>
      <i/>
      <u/>
      <sz val="28"/>
      <name val="TH SarabunPSK"/>
      <family val="2"/>
    </font>
    <font>
      <sz val="14"/>
      <name val="CordiaUPC"/>
      <family val="2"/>
    </font>
    <font>
      <b/>
      <sz val="18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5"/>
      <color rgb="FF0000FF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0" fillId="0" borderId="0"/>
    <xf numFmtId="0" fontId="22" fillId="0" borderId="0"/>
    <xf numFmtId="0" fontId="24" fillId="0" borderId="0"/>
    <xf numFmtId="164" fontId="24" fillId="0" borderId="0" applyFont="0" applyFill="0" applyBorder="0" applyAlignment="0" applyProtection="0"/>
  </cellStyleXfs>
  <cellXfs count="545">
    <xf numFmtId="0" fontId="0" fillId="0" borderId="0" xfId="0"/>
    <xf numFmtId="0" fontId="1" fillId="0" borderId="0" xfId="0" applyFont="1" applyAlignment="1">
      <alignment horizontal="centerContinuous" vertical="center"/>
    </xf>
    <xf numFmtId="0" fontId="2" fillId="0" borderId="0" xfId="0" applyFont="1"/>
    <xf numFmtId="165" fontId="1" fillId="0" borderId="0" xfId="0" applyNumberFormat="1" applyFont="1" applyAlignment="1">
      <alignment horizontal="centerContinuous" vertical="center"/>
    </xf>
    <xf numFmtId="14" fontId="1" fillId="0" borderId="0" xfId="0" applyNumberFormat="1" applyFont="1" applyAlignment="1">
      <alignment horizontal="centerContinuous" vertical="center"/>
    </xf>
    <xf numFmtId="49" fontId="1" fillId="0" borderId="0" xfId="0" applyNumberFormat="1" applyFont="1" applyAlignment="1">
      <alignment horizontal="centerContinuous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4" fillId="0" borderId="5" xfId="0" applyFont="1" applyBorder="1"/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0" xfId="0" applyFont="1"/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/>
    </xf>
    <xf numFmtId="14" fontId="3" fillId="0" borderId="11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Continuous" vertical="center"/>
    </xf>
    <xf numFmtId="0" fontId="3" fillId="0" borderId="15" xfId="0" applyFont="1" applyBorder="1" applyAlignment="1">
      <alignment horizontal="centerContinuous" vertical="center"/>
    </xf>
    <xf numFmtId="0" fontId="3" fillId="0" borderId="16" xfId="0" applyFont="1" applyBorder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20" xfId="0" applyNumberFormat="1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center" vertical="center"/>
    </xf>
    <xf numFmtId="14" fontId="3" fillId="0" borderId="17" xfId="0" applyNumberFormat="1" applyFont="1" applyBorder="1" applyAlignment="1">
      <alignment horizontal="center" vertical="center"/>
    </xf>
    <xf numFmtId="166" fontId="3" fillId="0" borderId="17" xfId="0" quotePrefix="1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1" xfId="0" applyFont="1" applyBorder="1" applyAlignment="1">
      <alignment horizontal="center" vertical="center"/>
    </xf>
    <xf numFmtId="165" fontId="3" fillId="0" borderId="21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 vertical="center"/>
    </xf>
    <xf numFmtId="14" fontId="3" fillId="0" borderId="21" xfId="0" applyNumberFormat="1" applyFont="1" applyBorder="1" applyAlignment="1">
      <alignment horizontal="center" vertical="center"/>
    </xf>
    <xf numFmtId="165" fontId="3" fillId="0" borderId="22" xfId="0" applyNumberFormat="1" applyFont="1" applyBorder="1" applyAlignment="1">
      <alignment horizontal="center" vertical="center"/>
    </xf>
    <xf numFmtId="165" fontId="3" fillId="0" borderId="23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left" vertical="center"/>
    </xf>
    <xf numFmtId="0" fontId="3" fillId="0" borderId="24" xfId="0" applyFont="1" applyBorder="1" applyAlignment="1">
      <alignment horizontal="center" vertical="center"/>
    </xf>
    <xf numFmtId="165" fontId="3" fillId="0" borderId="24" xfId="0" applyNumberFormat="1" applyFont="1" applyBorder="1" applyAlignment="1">
      <alignment horizontal="center" vertical="center"/>
    </xf>
    <xf numFmtId="165" fontId="3" fillId="0" borderId="25" xfId="0" applyNumberFormat="1" applyFont="1" applyBorder="1" applyAlignment="1">
      <alignment horizontal="center" vertical="center"/>
    </xf>
    <xf numFmtId="14" fontId="3" fillId="0" borderId="24" xfId="0" applyNumberFormat="1" applyFont="1" applyBorder="1" applyAlignment="1">
      <alignment horizontal="center" vertical="center"/>
    </xf>
    <xf numFmtId="165" fontId="3" fillId="0" borderId="26" xfId="0" applyNumberFormat="1" applyFont="1" applyBorder="1" applyAlignment="1">
      <alignment horizontal="center" vertical="center"/>
    </xf>
    <xf numFmtId="165" fontId="3" fillId="0" borderId="27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 wrapText="1"/>
    </xf>
    <xf numFmtId="49" fontId="3" fillId="0" borderId="21" xfId="0" quotePrefix="1" applyNumberFormat="1" applyFont="1" applyBorder="1" applyAlignment="1">
      <alignment horizontal="center" vertical="center"/>
    </xf>
    <xf numFmtId="14" fontId="3" fillId="0" borderId="21" xfId="0" quotePrefix="1" applyNumberFormat="1" applyFont="1" applyBorder="1" applyAlignment="1">
      <alignment horizontal="center" vertical="center"/>
    </xf>
    <xf numFmtId="167" fontId="3" fillId="0" borderId="17" xfId="0" applyNumberFormat="1" applyFont="1" applyBorder="1" applyAlignment="1">
      <alignment horizontal="center" vertical="center"/>
    </xf>
    <xf numFmtId="168" fontId="3" fillId="0" borderId="17" xfId="0" applyNumberFormat="1" applyFont="1" applyBorder="1" applyAlignment="1">
      <alignment horizontal="center" vertical="center"/>
    </xf>
    <xf numFmtId="168" fontId="3" fillId="0" borderId="17" xfId="0" applyNumberFormat="1" applyFont="1" applyBorder="1" applyAlignment="1" applyProtection="1">
      <alignment horizontal="center" vertical="center"/>
      <protection locked="0"/>
    </xf>
    <xf numFmtId="165" fontId="3" fillId="0" borderId="28" xfId="0" applyNumberFormat="1" applyFont="1" applyBorder="1" applyAlignment="1">
      <alignment horizontal="center" vertical="center"/>
    </xf>
    <xf numFmtId="0" fontId="3" fillId="0" borderId="17" xfId="0" quotePrefix="1" applyFont="1" applyBorder="1" applyAlignment="1">
      <alignment horizontal="center" vertical="center"/>
    </xf>
    <xf numFmtId="167" fontId="3" fillId="0" borderId="21" xfId="0" applyNumberFormat="1" applyFont="1" applyBorder="1" applyAlignment="1">
      <alignment horizontal="center" vertical="center"/>
    </xf>
    <xf numFmtId="168" fontId="3" fillId="0" borderId="21" xfId="0" applyNumberFormat="1" applyFont="1" applyBorder="1" applyAlignment="1">
      <alignment horizontal="center" vertical="center"/>
    </xf>
    <xf numFmtId="168" fontId="3" fillId="0" borderId="21" xfId="0" applyNumberFormat="1" applyFont="1" applyBorder="1" applyAlignment="1" applyProtection="1">
      <alignment horizontal="center" vertical="center"/>
      <protection locked="0"/>
    </xf>
    <xf numFmtId="0" fontId="3" fillId="0" borderId="21" xfId="0" quotePrefix="1" applyFont="1" applyBorder="1" applyAlignment="1">
      <alignment horizontal="center" vertical="center"/>
    </xf>
    <xf numFmtId="0" fontId="3" fillId="0" borderId="7" xfId="0" quotePrefix="1" applyFont="1" applyBorder="1" applyAlignment="1">
      <alignment horizontal="center" vertical="center"/>
    </xf>
    <xf numFmtId="14" fontId="3" fillId="0" borderId="23" xfId="0" quotePrefix="1" applyNumberFormat="1" applyFont="1" applyBorder="1" applyAlignment="1">
      <alignment horizontal="center" vertical="center"/>
    </xf>
    <xf numFmtId="168" fontId="3" fillId="0" borderId="24" xfId="0" applyNumberFormat="1" applyFont="1" applyBorder="1" applyAlignment="1">
      <alignment horizontal="center" vertical="center"/>
    </xf>
    <xf numFmtId="14" fontId="3" fillId="0" borderId="17" xfId="0" quotePrefix="1" applyNumberFormat="1" applyFont="1" applyBorder="1" applyAlignment="1">
      <alignment horizontal="center" vertical="center"/>
    </xf>
    <xf numFmtId="0" fontId="3" fillId="0" borderId="20" xfId="0" quotePrefix="1" applyFont="1" applyBorder="1" applyAlignment="1">
      <alignment horizontal="center" vertical="center"/>
    </xf>
    <xf numFmtId="3" fontId="3" fillId="2" borderId="21" xfId="0" applyNumberFormat="1" applyFont="1" applyFill="1" applyBorder="1" applyAlignment="1">
      <alignment horizontal="center" vertical="center"/>
    </xf>
    <xf numFmtId="49" fontId="3" fillId="2" borderId="20" xfId="0" applyNumberFormat="1" applyFont="1" applyFill="1" applyBorder="1" applyAlignment="1" applyProtection="1">
      <alignment horizontal="center" vertical="center"/>
      <protection locked="0"/>
    </xf>
    <xf numFmtId="169" fontId="3" fillId="0" borderId="17" xfId="0" quotePrefix="1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 wrapText="1"/>
    </xf>
    <xf numFmtId="3" fontId="3" fillId="2" borderId="23" xfId="0" applyNumberFormat="1" applyFont="1" applyFill="1" applyBorder="1" applyAlignment="1">
      <alignment horizontal="center" vertical="center"/>
    </xf>
    <xf numFmtId="165" fontId="3" fillId="2" borderId="23" xfId="0" applyNumberFormat="1" applyFont="1" applyFill="1" applyBorder="1" applyAlignment="1">
      <alignment horizontal="center" vertical="center"/>
    </xf>
    <xf numFmtId="14" fontId="3" fillId="2" borderId="17" xfId="0" quotePrefix="1" applyNumberFormat="1" applyFont="1" applyFill="1" applyBorder="1" applyAlignment="1">
      <alignment horizontal="center" vertical="center"/>
    </xf>
    <xf numFmtId="168" fontId="3" fillId="0" borderId="17" xfId="0" applyNumberFormat="1" applyFont="1" applyBorder="1" applyAlignment="1">
      <alignment horizontal="left" vertical="center"/>
    </xf>
    <xf numFmtId="0" fontId="3" fillId="2" borderId="21" xfId="0" applyFont="1" applyFill="1" applyBorder="1" applyAlignment="1">
      <alignment horizontal="center" vertical="center"/>
    </xf>
    <xf numFmtId="49" fontId="3" fillId="2" borderId="20" xfId="0" applyNumberFormat="1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49" fontId="3" fillId="2" borderId="23" xfId="0" applyNumberFormat="1" applyFont="1" applyFill="1" applyBorder="1" applyAlignment="1">
      <alignment horizontal="center" vertical="center"/>
    </xf>
    <xf numFmtId="168" fontId="3" fillId="0" borderId="24" xfId="0" applyNumberFormat="1" applyFont="1" applyBorder="1" applyAlignment="1">
      <alignment horizontal="left" vertical="center"/>
    </xf>
    <xf numFmtId="167" fontId="3" fillId="0" borderId="24" xfId="0" applyNumberFormat="1" applyFont="1" applyBorder="1" applyAlignment="1">
      <alignment horizontal="center" vertical="center"/>
    </xf>
    <xf numFmtId="168" fontId="3" fillId="0" borderId="24" xfId="0" applyNumberFormat="1" applyFont="1" applyBorder="1" applyAlignment="1" applyProtection="1">
      <alignment horizontal="center" vertical="center"/>
      <protection locked="0"/>
    </xf>
    <xf numFmtId="3" fontId="3" fillId="2" borderId="17" xfId="0" applyNumberFormat="1" applyFont="1" applyFill="1" applyBorder="1" applyAlignment="1">
      <alignment horizontal="center" vertical="center"/>
    </xf>
    <xf numFmtId="49" fontId="3" fillId="2" borderId="25" xfId="0" applyNumberFormat="1" applyFont="1" applyFill="1" applyBorder="1" applyAlignment="1">
      <alignment horizontal="center" vertical="center"/>
    </xf>
    <xf numFmtId="49" fontId="3" fillId="2" borderId="26" xfId="0" applyNumberFormat="1" applyFont="1" applyFill="1" applyBorder="1" applyAlignment="1" applyProtection="1">
      <alignment horizontal="center" vertical="center"/>
      <protection locked="0"/>
    </xf>
    <xf numFmtId="168" fontId="3" fillId="0" borderId="21" xfId="0" applyNumberFormat="1" applyFont="1" applyBorder="1" applyAlignment="1">
      <alignment horizontal="left" vertical="center"/>
    </xf>
    <xf numFmtId="49" fontId="3" fillId="2" borderId="21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 vertical="center"/>
    </xf>
    <xf numFmtId="165" fontId="3" fillId="2" borderId="17" xfId="0" applyNumberFormat="1" applyFont="1" applyFill="1" applyBorder="1" applyAlignment="1">
      <alignment horizontal="center" vertical="center"/>
    </xf>
    <xf numFmtId="0" fontId="3" fillId="0" borderId="17" xfId="0" applyFont="1" applyBorder="1" applyAlignment="1" applyProtection="1">
      <alignment horizontal="center" vertical="center"/>
      <protection locked="0"/>
    </xf>
    <xf numFmtId="49" fontId="3" fillId="0" borderId="17" xfId="0" applyNumberFormat="1" applyFont="1" applyBorder="1" applyAlignment="1" applyProtection="1">
      <alignment horizontal="center" vertical="center"/>
      <protection locked="0"/>
    </xf>
    <xf numFmtId="49" fontId="3" fillId="2" borderId="28" xfId="0" applyNumberFormat="1" applyFont="1" applyFill="1" applyBorder="1" applyAlignment="1">
      <alignment horizontal="center" vertical="center"/>
    </xf>
    <xf numFmtId="3" fontId="3" fillId="2" borderId="20" xfId="0" applyNumberFormat="1" applyFont="1" applyFill="1" applyBorder="1" applyAlignment="1">
      <alignment horizontal="center" vertical="center"/>
    </xf>
    <xf numFmtId="49" fontId="3" fillId="2" borderId="21" xfId="0" applyNumberFormat="1" applyFont="1" applyFill="1" applyBorder="1" applyAlignment="1" applyProtection="1">
      <alignment horizontal="center" vertical="center"/>
      <protection locked="0"/>
    </xf>
    <xf numFmtId="49" fontId="3" fillId="2" borderId="17" xfId="0" applyNumberFormat="1" applyFont="1" applyFill="1" applyBorder="1" applyAlignment="1" applyProtection="1">
      <alignment horizontal="center" vertical="center"/>
      <protection locked="0"/>
    </xf>
    <xf numFmtId="49" fontId="3" fillId="0" borderId="7" xfId="0" applyNumberFormat="1" applyFont="1" applyBorder="1" applyAlignment="1" applyProtection="1">
      <alignment horizontal="center" vertical="center"/>
      <protection locked="0"/>
    </xf>
    <xf numFmtId="14" fontId="3" fillId="0" borderId="7" xfId="0" quotePrefix="1" applyNumberFormat="1" applyFont="1" applyBorder="1" applyAlignment="1">
      <alignment horizontal="center" vertical="center"/>
    </xf>
    <xf numFmtId="165" fontId="3" fillId="2" borderId="29" xfId="0" applyNumberFormat="1" applyFont="1" applyFill="1" applyBorder="1" applyAlignment="1">
      <alignment horizontal="center" vertical="center"/>
    </xf>
    <xf numFmtId="14" fontId="3" fillId="0" borderId="30" xfId="0" quotePrefix="1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168" fontId="3" fillId="0" borderId="7" xfId="0" applyNumberFormat="1" applyFont="1" applyBorder="1" applyAlignment="1">
      <alignment horizontal="left" vertical="center"/>
    </xf>
    <xf numFmtId="167" fontId="3" fillId="0" borderId="7" xfId="0" applyNumberFormat="1" applyFont="1" applyBorder="1" applyAlignment="1">
      <alignment horizontal="center" vertical="center"/>
    </xf>
    <xf numFmtId="168" fontId="3" fillId="0" borderId="7" xfId="0" applyNumberFormat="1" applyFont="1" applyBorder="1" applyAlignment="1">
      <alignment horizontal="center" vertical="center"/>
    </xf>
    <xf numFmtId="168" fontId="3" fillId="0" borderId="7" xfId="0" applyNumberFormat="1" applyFont="1" applyBorder="1" applyAlignment="1" applyProtection="1">
      <alignment horizontal="center" vertical="center"/>
      <protection locked="0"/>
    </xf>
    <xf numFmtId="3" fontId="3" fillId="2" borderId="22" xfId="0" applyNumberFormat="1" applyFont="1" applyFill="1" applyBorder="1" applyAlignment="1">
      <alignment horizontal="center" vertical="center"/>
    </xf>
    <xf numFmtId="49" fontId="3" fillId="2" borderId="22" xfId="0" applyNumberFormat="1" applyFont="1" applyFill="1" applyBorder="1" applyAlignment="1" applyProtection="1">
      <alignment horizontal="center" vertical="center"/>
      <protection locked="0"/>
    </xf>
    <xf numFmtId="49" fontId="3" fillId="2" borderId="23" xfId="0" applyNumberFormat="1" applyFont="1" applyFill="1" applyBorder="1" applyAlignment="1" applyProtection="1">
      <alignment horizontal="center" vertical="center"/>
      <protection locked="0"/>
    </xf>
    <xf numFmtId="14" fontId="3" fillId="0" borderId="8" xfId="0" quotePrefix="1" applyNumberFormat="1" applyFont="1" applyBorder="1" applyAlignment="1">
      <alignment horizontal="center" vertical="center"/>
    </xf>
    <xf numFmtId="49" fontId="3" fillId="2" borderId="25" xfId="0" applyNumberFormat="1" applyFont="1" applyFill="1" applyBorder="1" applyAlignment="1" applyProtection="1">
      <alignment horizontal="center" vertical="center"/>
      <protection locked="0"/>
    </xf>
    <xf numFmtId="14" fontId="3" fillId="0" borderId="24" xfId="0" quotePrefix="1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2" borderId="20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center" vertical="center"/>
    </xf>
    <xf numFmtId="165" fontId="3" fillId="2" borderId="21" xfId="0" applyNumberFormat="1" applyFont="1" applyFill="1" applyBorder="1" applyAlignment="1">
      <alignment horizontal="center" vertical="center"/>
    </xf>
    <xf numFmtId="0" fontId="3" fillId="2" borderId="21" xfId="0" applyFont="1" applyFill="1" applyBorder="1" applyAlignment="1" applyProtection="1">
      <alignment horizontal="center" vertical="center"/>
      <protection locked="0"/>
    </xf>
    <xf numFmtId="165" fontId="3" fillId="2" borderId="20" xfId="0" applyNumberFormat="1" applyFont="1" applyFill="1" applyBorder="1" applyAlignment="1">
      <alignment horizontal="center" vertical="center"/>
    </xf>
    <xf numFmtId="14" fontId="3" fillId="2" borderId="20" xfId="0" quotePrefix="1" applyNumberFormat="1" applyFont="1" applyFill="1" applyBorder="1" applyAlignment="1">
      <alignment horizontal="center" vertical="center"/>
    </xf>
    <xf numFmtId="14" fontId="3" fillId="2" borderId="21" xfId="0" quotePrefix="1" applyNumberFormat="1" applyFont="1" applyFill="1" applyBorder="1" applyAlignment="1">
      <alignment horizontal="center" vertical="center"/>
    </xf>
    <xf numFmtId="0" fontId="5" fillId="0" borderId="0" xfId="0" applyFont="1"/>
    <xf numFmtId="0" fontId="3" fillId="2" borderId="20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/>
    </xf>
    <xf numFmtId="0" fontId="3" fillId="0" borderId="22" xfId="0" applyFont="1" applyBorder="1" applyAlignment="1">
      <alignment horizontal="center" vertical="center"/>
    </xf>
    <xf numFmtId="14" fontId="3" fillId="2" borderId="21" xfId="0" applyNumberFormat="1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vertical="center" wrapText="1"/>
    </xf>
    <xf numFmtId="0" fontId="3" fillId="2" borderId="17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168" fontId="3" fillId="0" borderId="23" xfId="0" applyNumberFormat="1" applyFont="1" applyBorder="1" applyAlignment="1">
      <alignment horizontal="center" vertical="center"/>
    </xf>
    <xf numFmtId="14" fontId="3" fillId="2" borderId="17" xfId="0" applyNumberFormat="1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top"/>
    </xf>
    <xf numFmtId="0" fontId="6" fillId="0" borderId="21" xfId="0" applyFont="1" applyBorder="1" applyAlignment="1">
      <alignment horizontal="left" vertical="top"/>
    </xf>
    <xf numFmtId="0" fontId="6" fillId="2" borderId="21" xfId="0" applyFont="1" applyFill="1" applyBorder="1" applyAlignment="1">
      <alignment horizontal="left" vertical="top"/>
    </xf>
    <xf numFmtId="0" fontId="6" fillId="2" borderId="21" xfId="0" applyFont="1" applyFill="1" applyBorder="1" applyAlignment="1">
      <alignment horizontal="left" vertical="top" wrapText="1"/>
    </xf>
    <xf numFmtId="0" fontId="6" fillId="2" borderId="20" xfId="0" applyFont="1" applyFill="1" applyBorder="1" applyAlignment="1">
      <alignment horizontal="center" vertical="top"/>
    </xf>
    <xf numFmtId="165" fontId="6" fillId="0" borderId="20" xfId="0" applyNumberFormat="1" applyFont="1" applyBorder="1" applyAlignment="1">
      <alignment horizontal="center" vertical="top"/>
    </xf>
    <xf numFmtId="165" fontId="6" fillId="2" borderId="21" xfId="0" applyNumberFormat="1" applyFont="1" applyFill="1" applyBorder="1" applyAlignment="1">
      <alignment horizontal="center" vertical="top"/>
    </xf>
    <xf numFmtId="0" fontId="6" fillId="2" borderId="21" xfId="0" applyFont="1" applyFill="1" applyBorder="1" applyAlignment="1" applyProtection="1">
      <alignment horizontal="center" vertical="top"/>
      <protection locked="0"/>
    </xf>
    <xf numFmtId="49" fontId="6" fillId="2" borderId="17" xfId="0" applyNumberFormat="1" applyFont="1" applyFill="1" applyBorder="1" applyAlignment="1" applyProtection="1">
      <alignment horizontal="center" vertical="top"/>
      <protection locked="0"/>
    </xf>
    <xf numFmtId="14" fontId="6" fillId="2" borderId="17" xfId="0" quotePrefix="1" applyNumberFormat="1" applyFont="1" applyFill="1" applyBorder="1" applyAlignment="1">
      <alignment horizontal="center" vertical="top"/>
    </xf>
    <xf numFmtId="0" fontId="7" fillId="0" borderId="0" xfId="0" applyFont="1" applyAlignment="1">
      <alignment vertical="top"/>
    </xf>
    <xf numFmtId="0" fontId="8" fillId="3" borderId="31" xfId="0" applyFont="1" applyFill="1" applyBorder="1" applyAlignment="1">
      <alignment horizontal="right" vertical="center"/>
    </xf>
    <xf numFmtId="165" fontId="8" fillId="3" borderId="31" xfId="0" applyNumberFormat="1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right" vertical="center"/>
    </xf>
    <xf numFmtId="0" fontId="3" fillId="0" borderId="32" xfId="0" applyFont="1" applyBorder="1" applyAlignment="1">
      <alignment horizontal="centerContinuous" vertical="center"/>
    </xf>
    <xf numFmtId="0" fontId="3" fillId="0" borderId="23" xfId="0" applyFont="1" applyBorder="1" applyAlignment="1">
      <alignment horizontal="center" vertical="center"/>
    </xf>
    <xf numFmtId="0" fontId="3" fillId="2" borderId="23" xfId="0" applyFont="1" applyFill="1" applyBorder="1" applyAlignment="1">
      <alignment horizontal="left" vertical="top" wrapText="1"/>
    </xf>
    <xf numFmtId="0" fontId="3" fillId="2" borderId="23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left" vertical="top" wrapText="1"/>
    </xf>
    <xf numFmtId="0" fontId="3" fillId="3" borderId="11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8" fillId="3" borderId="34" xfId="0" applyFont="1" applyFill="1" applyBorder="1" applyAlignment="1">
      <alignment horizontal="right" vertical="center"/>
    </xf>
    <xf numFmtId="0" fontId="3" fillId="3" borderId="34" xfId="0" applyFont="1" applyFill="1" applyBorder="1" applyAlignment="1">
      <alignment horizontal="left" vertical="center"/>
    </xf>
    <xf numFmtId="0" fontId="3" fillId="3" borderId="34" xfId="0" applyFont="1" applyFill="1" applyBorder="1" applyAlignment="1">
      <alignment horizontal="center" vertical="center"/>
    </xf>
    <xf numFmtId="165" fontId="8" fillId="3" borderId="34" xfId="0" applyNumberFormat="1" applyFont="1" applyFill="1" applyBorder="1" applyAlignment="1">
      <alignment horizontal="center" vertical="center"/>
    </xf>
    <xf numFmtId="3" fontId="3" fillId="3" borderId="34" xfId="0" applyNumberFormat="1" applyFont="1" applyFill="1" applyBorder="1" applyAlignment="1">
      <alignment horizontal="center" vertical="center"/>
    </xf>
    <xf numFmtId="49" fontId="3" fillId="3" borderId="34" xfId="0" applyNumberFormat="1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3" borderId="36" xfId="0" applyFont="1" applyFill="1" applyBorder="1" applyAlignment="1">
      <alignment horizontal="center" vertical="center"/>
    </xf>
    <xf numFmtId="165" fontId="10" fillId="3" borderId="33" xfId="0" applyNumberFormat="1" applyFont="1" applyFill="1" applyBorder="1" applyAlignment="1">
      <alignment horizontal="center" vertical="center"/>
    </xf>
    <xf numFmtId="14" fontId="9" fillId="0" borderId="0" xfId="0" quotePrefix="1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11" fillId="0" borderId="0" xfId="0" applyFont="1"/>
    <xf numFmtId="0" fontId="12" fillId="0" borderId="0" xfId="0" applyFont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0" borderId="0" xfId="0" quotePrefix="1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0" fontId="13" fillId="0" borderId="0" xfId="0" applyFont="1"/>
    <xf numFmtId="0" fontId="3" fillId="0" borderId="0" xfId="0" quotePrefix="1" applyFont="1"/>
    <xf numFmtId="14" fontId="3" fillId="0" borderId="0" xfId="0" applyNumberFormat="1" applyFont="1" applyAlignment="1">
      <alignment horizontal="center" vertical="center"/>
    </xf>
    <xf numFmtId="0" fontId="12" fillId="0" borderId="14" xfId="0" applyFont="1" applyBorder="1" applyAlignment="1">
      <alignment horizontal="centerContinuous" vertical="center"/>
    </xf>
    <xf numFmtId="0" fontId="12" fillId="0" borderId="15" xfId="0" applyFont="1" applyBorder="1" applyAlignment="1">
      <alignment horizontal="centerContinuous" vertical="center"/>
    </xf>
    <xf numFmtId="0" fontId="12" fillId="0" borderId="16" xfId="0" applyFont="1" applyBorder="1" applyAlignment="1">
      <alignment horizontal="centerContinuous" vertical="center"/>
    </xf>
    <xf numFmtId="0" fontId="12" fillId="2" borderId="21" xfId="0" applyFont="1" applyFill="1" applyBorder="1" applyAlignment="1">
      <alignment horizontal="center" vertical="center"/>
    </xf>
    <xf numFmtId="0" fontId="12" fillId="0" borderId="21" xfId="0" applyFont="1" applyBorder="1"/>
    <xf numFmtId="0" fontId="12" fillId="2" borderId="21" xfId="0" applyFont="1" applyFill="1" applyBorder="1" applyAlignment="1">
      <alignment horizontal="left" vertical="center"/>
    </xf>
    <xf numFmtId="165" fontId="12" fillId="2" borderId="21" xfId="0" applyNumberFormat="1" applyFont="1" applyFill="1" applyBorder="1" applyAlignment="1">
      <alignment horizontal="center" vertical="center"/>
    </xf>
    <xf numFmtId="49" fontId="12" fillId="2" borderId="20" xfId="0" applyNumberFormat="1" applyFont="1" applyFill="1" applyBorder="1" applyAlignment="1">
      <alignment horizontal="center" vertical="center"/>
    </xf>
    <xf numFmtId="14" fontId="12" fillId="2" borderId="37" xfId="0" applyNumberFormat="1" applyFont="1" applyFill="1" applyBorder="1" applyAlignment="1">
      <alignment horizontal="center" vertical="center"/>
    </xf>
    <xf numFmtId="166" fontId="12" fillId="2" borderId="37" xfId="0" applyNumberFormat="1" applyFont="1" applyFill="1" applyBorder="1" applyAlignment="1">
      <alignment horizontal="center" vertical="center"/>
    </xf>
    <xf numFmtId="0" fontId="12" fillId="0" borderId="17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165" fontId="12" fillId="0" borderId="21" xfId="0" applyNumberFormat="1" applyFont="1" applyBorder="1" applyAlignment="1">
      <alignment horizontal="center" vertical="center"/>
    </xf>
    <xf numFmtId="3" fontId="12" fillId="0" borderId="21" xfId="0" applyNumberFormat="1" applyFont="1" applyBorder="1" applyAlignment="1">
      <alignment horizontal="center" vertical="center"/>
    </xf>
    <xf numFmtId="49" fontId="12" fillId="0" borderId="21" xfId="0" applyNumberFormat="1" applyFont="1" applyBorder="1" applyAlignment="1">
      <alignment horizontal="center" vertical="center"/>
    </xf>
    <xf numFmtId="14" fontId="12" fillId="0" borderId="21" xfId="0" applyNumberFormat="1" applyFont="1" applyBorder="1" applyAlignment="1">
      <alignment horizontal="center" vertical="center"/>
    </xf>
    <xf numFmtId="166" fontId="12" fillId="0" borderId="21" xfId="0" applyNumberFormat="1" applyFont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left" vertical="center"/>
    </xf>
    <xf numFmtId="0" fontId="12" fillId="2" borderId="17" xfId="0" applyFont="1" applyFill="1" applyBorder="1" applyAlignment="1">
      <alignment horizontal="left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165" fontId="12" fillId="2" borderId="23" xfId="0" applyNumberFormat="1" applyFont="1" applyFill="1" applyBorder="1" applyAlignment="1">
      <alignment horizontal="center" vertical="center"/>
    </xf>
    <xf numFmtId="3" fontId="12" fillId="2" borderId="23" xfId="0" applyNumberFormat="1" applyFont="1" applyFill="1" applyBorder="1" applyAlignment="1">
      <alignment horizontal="center" vertical="center"/>
    </xf>
    <xf numFmtId="49" fontId="12" fillId="2" borderId="23" xfId="0" applyNumberFormat="1" applyFont="1" applyFill="1" applyBorder="1" applyAlignment="1">
      <alignment horizontal="center" vertical="center"/>
    </xf>
    <xf numFmtId="14" fontId="12" fillId="2" borderId="17" xfId="0" applyNumberFormat="1" applyFont="1" applyFill="1" applyBorder="1" applyAlignment="1">
      <alignment horizontal="center" vertical="center"/>
    </xf>
    <xf numFmtId="166" fontId="12" fillId="2" borderId="17" xfId="0" applyNumberFormat="1" applyFont="1" applyFill="1" applyBorder="1" applyAlignment="1">
      <alignment horizontal="center" vertical="center"/>
    </xf>
    <xf numFmtId="165" fontId="12" fillId="0" borderId="17" xfId="0" applyNumberFormat="1" applyFont="1" applyBorder="1" applyAlignment="1">
      <alignment horizontal="center" vertical="center"/>
    </xf>
    <xf numFmtId="165" fontId="12" fillId="2" borderId="17" xfId="0" applyNumberFormat="1" applyFont="1" applyFill="1" applyBorder="1" applyAlignment="1">
      <alignment horizontal="center" vertical="center"/>
    </xf>
    <xf numFmtId="0" fontId="12" fillId="2" borderId="17" xfId="0" applyFont="1" applyFill="1" applyBorder="1" applyAlignment="1" applyProtection="1">
      <alignment horizontal="center" vertical="center"/>
      <protection locked="0"/>
    </xf>
    <xf numFmtId="49" fontId="12" fillId="2" borderId="17" xfId="0" applyNumberFormat="1" applyFont="1" applyFill="1" applyBorder="1" applyAlignment="1">
      <alignment horizontal="center" vertical="center"/>
    </xf>
    <xf numFmtId="49" fontId="12" fillId="2" borderId="19" xfId="0" applyNumberFormat="1" applyFont="1" applyFill="1" applyBorder="1" applyAlignment="1">
      <alignment horizontal="center" vertical="center"/>
    </xf>
    <xf numFmtId="168" fontId="12" fillId="0" borderId="21" xfId="0" applyNumberFormat="1" applyFont="1" applyBorder="1" applyAlignment="1">
      <alignment horizontal="center" vertical="center"/>
    </xf>
    <xf numFmtId="168" fontId="12" fillId="2" borderId="21" xfId="0" applyNumberFormat="1" applyFont="1" applyFill="1" applyBorder="1" applyAlignment="1" applyProtection="1">
      <alignment horizontal="center" vertical="center"/>
      <protection locked="0"/>
    </xf>
    <xf numFmtId="49" fontId="12" fillId="2" borderId="21" xfId="0" applyNumberFormat="1" applyFont="1" applyFill="1" applyBorder="1" applyAlignment="1">
      <alignment horizontal="center" vertical="center"/>
    </xf>
    <xf numFmtId="14" fontId="12" fillId="2" borderId="21" xfId="0" applyNumberFormat="1" applyFont="1" applyFill="1" applyBorder="1" applyAlignment="1">
      <alignment horizontal="center" vertical="center"/>
    </xf>
    <xf numFmtId="166" fontId="12" fillId="2" borderId="21" xfId="0" applyNumberFormat="1" applyFont="1" applyFill="1" applyBorder="1" applyAlignment="1">
      <alignment horizontal="center" vertical="center"/>
    </xf>
    <xf numFmtId="168" fontId="12" fillId="0" borderId="17" xfId="0" applyNumberFormat="1" applyFont="1" applyBorder="1" applyAlignment="1">
      <alignment horizontal="center" vertical="center"/>
    </xf>
    <xf numFmtId="168" fontId="12" fillId="2" borderId="17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/>
    <xf numFmtId="0" fontId="12" fillId="2" borderId="20" xfId="0" applyFont="1" applyFill="1" applyBorder="1" applyAlignment="1">
      <alignment horizontal="left" vertical="center"/>
    </xf>
    <xf numFmtId="165" fontId="12" fillId="0" borderId="20" xfId="0" applyNumberFormat="1" applyFont="1" applyBorder="1" applyAlignment="1">
      <alignment horizontal="center" vertical="center"/>
    </xf>
    <xf numFmtId="165" fontId="12" fillId="2" borderId="20" xfId="0" applyNumberFormat="1" applyFont="1" applyFill="1" applyBorder="1" applyAlignment="1">
      <alignment horizontal="center" vertical="center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2" fillId="2" borderId="23" xfId="0" applyFont="1" applyFill="1" applyBorder="1" applyAlignment="1" applyProtection="1">
      <alignment horizontal="center" vertical="center"/>
      <protection locked="0"/>
    </xf>
    <xf numFmtId="168" fontId="12" fillId="2" borderId="23" xfId="0" applyNumberFormat="1" applyFont="1" applyFill="1" applyBorder="1" applyAlignment="1">
      <alignment horizontal="center" vertical="center"/>
    </xf>
    <xf numFmtId="168" fontId="12" fillId="2" borderId="23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/>
    <xf numFmtId="3" fontId="12" fillId="2" borderId="20" xfId="0" applyNumberFormat="1" applyFont="1" applyFill="1" applyBorder="1" applyAlignment="1">
      <alignment horizontal="center" vertical="center"/>
    </xf>
    <xf numFmtId="14" fontId="12" fillId="2" borderId="20" xfId="0" applyNumberFormat="1" applyFont="1" applyFill="1" applyBorder="1" applyAlignment="1">
      <alignment horizontal="center" vertical="center"/>
    </xf>
    <xf numFmtId="49" fontId="12" fillId="2" borderId="20" xfId="0" quotePrefix="1" applyNumberFormat="1" applyFont="1" applyFill="1" applyBorder="1" applyAlignment="1">
      <alignment horizontal="center" vertical="center"/>
    </xf>
    <xf numFmtId="14" fontId="12" fillId="2" borderId="21" xfId="0" quotePrefix="1" applyNumberFormat="1" applyFont="1" applyFill="1" applyBorder="1" applyAlignment="1">
      <alignment horizontal="center" vertical="center"/>
    </xf>
    <xf numFmtId="166" fontId="12" fillId="2" borderId="21" xfId="0" quotePrefix="1" applyNumberFormat="1" applyFont="1" applyFill="1" applyBorder="1" applyAlignment="1">
      <alignment horizontal="center" vertical="center"/>
    </xf>
    <xf numFmtId="168" fontId="12" fillId="2" borderId="21" xfId="0" applyNumberFormat="1" applyFont="1" applyFill="1" applyBorder="1" applyAlignment="1">
      <alignment horizontal="center" vertical="center"/>
    </xf>
    <xf numFmtId="49" fontId="12" fillId="2" borderId="17" xfId="0" applyNumberFormat="1" applyFont="1" applyFill="1" applyBorder="1" applyAlignment="1" applyProtection="1">
      <alignment horizontal="center" vertical="center"/>
      <protection locked="0"/>
    </xf>
    <xf numFmtId="49" fontId="12" fillId="2" borderId="17" xfId="0" quotePrefix="1" applyNumberFormat="1" applyFont="1" applyFill="1" applyBorder="1" applyAlignment="1">
      <alignment horizontal="center" vertical="center"/>
    </xf>
    <xf numFmtId="14" fontId="12" fillId="2" borderId="17" xfId="0" quotePrefix="1" applyNumberFormat="1" applyFont="1" applyFill="1" applyBorder="1" applyAlignment="1">
      <alignment horizontal="center" vertical="center"/>
    </xf>
    <xf numFmtId="166" fontId="12" fillId="2" borderId="17" xfId="0" quotePrefix="1" applyNumberFormat="1" applyFont="1" applyFill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168" fontId="12" fillId="0" borderId="17" xfId="0" applyNumberFormat="1" applyFont="1" applyBorder="1" applyAlignment="1" applyProtection="1">
      <alignment horizontal="center" vertical="center"/>
      <protection locked="0"/>
    </xf>
    <xf numFmtId="0" fontId="12" fillId="0" borderId="17" xfId="0" applyFont="1" applyBorder="1" applyAlignment="1" applyProtection="1">
      <alignment horizontal="center" vertical="center"/>
      <protection locked="0"/>
    </xf>
    <xf numFmtId="49" fontId="12" fillId="0" borderId="17" xfId="0" applyNumberFormat="1" applyFont="1" applyBorder="1" applyAlignment="1" applyProtection="1">
      <alignment horizontal="center" vertical="center"/>
      <protection locked="0"/>
    </xf>
    <xf numFmtId="49" fontId="12" fillId="0" borderId="17" xfId="0" quotePrefix="1" applyNumberFormat="1" applyFont="1" applyBorder="1" applyAlignment="1">
      <alignment horizontal="center" vertical="center"/>
    </xf>
    <xf numFmtId="14" fontId="12" fillId="0" borderId="17" xfId="0" quotePrefix="1" applyNumberFormat="1" applyFont="1" applyBorder="1" applyAlignment="1">
      <alignment horizontal="center" vertical="center"/>
    </xf>
    <xf numFmtId="166" fontId="12" fillId="0" borderId="17" xfId="0" quotePrefix="1" applyNumberFormat="1" applyFont="1" applyBorder="1" applyAlignment="1">
      <alignment horizontal="center" vertical="center"/>
    </xf>
    <xf numFmtId="3" fontId="12" fillId="0" borderId="17" xfId="0" applyNumberFormat="1" applyFont="1" applyBorder="1" applyAlignment="1">
      <alignment horizontal="center" vertical="center"/>
    </xf>
    <xf numFmtId="49" fontId="12" fillId="0" borderId="17" xfId="0" applyNumberFormat="1" applyFont="1" applyBorder="1" applyAlignment="1">
      <alignment horizontal="center" vertical="center"/>
    </xf>
    <xf numFmtId="14" fontId="12" fillId="0" borderId="17" xfId="0" applyNumberFormat="1" applyFont="1" applyBorder="1" applyAlignment="1">
      <alignment horizontal="center" vertical="center"/>
    </xf>
    <xf numFmtId="166" fontId="12" fillId="0" borderId="17" xfId="0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17" xfId="0" applyFont="1" applyBorder="1" applyAlignment="1">
      <alignment horizontal="left" vertical="center" wrapText="1"/>
    </xf>
    <xf numFmtId="0" fontId="12" fillId="0" borderId="17" xfId="0" applyFont="1" applyBorder="1" applyAlignment="1">
      <alignment vertical="center" wrapText="1"/>
    </xf>
    <xf numFmtId="0" fontId="12" fillId="0" borderId="23" xfId="0" applyFont="1" applyBorder="1" applyAlignment="1">
      <alignment horizontal="center" vertical="center"/>
    </xf>
    <xf numFmtId="165" fontId="12" fillId="4" borderId="17" xfId="0" applyNumberFormat="1" applyFont="1" applyFill="1" applyBorder="1" applyAlignment="1">
      <alignment horizontal="center" vertical="center"/>
    </xf>
    <xf numFmtId="165" fontId="12" fillId="0" borderId="23" xfId="0" applyNumberFormat="1" applyFont="1" applyBorder="1" applyAlignment="1">
      <alignment horizontal="center" vertical="center"/>
    </xf>
    <xf numFmtId="14" fontId="12" fillId="0" borderId="23" xfId="0" quotePrefix="1" applyNumberFormat="1" applyFont="1" applyBorder="1" applyAlignment="1">
      <alignment horizontal="center" vertical="center"/>
    </xf>
    <xf numFmtId="166" fontId="12" fillId="0" borderId="23" xfId="0" quotePrefix="1" applyNumberFormat="1" applyFont="1" applyBorder="1" applyAlignment="1">
      <alignment horizontal="center" vertical="center"/>
    </xf>
    <xf numFmtId="166" fontId="12" fillId="0" borderId="22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 wrapText="1"/>
    </xf>
    <xf numFmtId="0" fontId="12" fillId="0" borderId="22" xfId="0" applyFont="1" applyBorder="1" applyAlignment="1">
      <alignment vertical="center" wrapText="1"/>
    </xf>
    <xf numFmtId="165" fontId="12" fillId="0" borderId="22" xfId="0" applyNumberFormat="1" applyFont="1" applyBorder="1" applyAlignment="1">
      <alignment horizontal="center" vertical="center"/>
    </xf>
    <xf numFmtId="14" fontId="12" fillId="0" borderId="22" xfId="0" quotePrefix="1" applyNumberFormat="1" applyFont="1" applyBorder="1" applyAlignment="1">
      <alignment horizontal="center" vertical="center"/>
    </xf>
    <xf numFmtId="166" fontId="12" fillId="0" borderId="22" xfId="0" quotePrefix="1" applyNumberFormat="1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2" borderId="28" xfId="0" applyFont="1" applyFill="1" applyBorder="1" applyAlignment="1">
      <alignment horizontal="left" vertical="center"/>
    </xf>
    <xf numFmtId="0" fontId="12" fillId="2" borderId="17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/>
    </xf>
    <xf numFmtId="165" fontId="12" fillId="0" borderId="24" xfId="0" applyNumberFormat="1" applyFont="1" applyBorder="1" applyAlignment="1">
      <alignment horizontal="center" vertical="center"/>
    </xf>
    <xf numFmtId="165" fontId="12" fillId="2" borderId="24" xfId="0" applyNumberFormat="1" applyFont="1" applyFill="1" applyBorder="1" applyAlignment="1">
      <alignment horizontal="center" vertical="center"/>
    </xf>
    <xf numFmtId="0" fontId="12" fillId="2" borderId="24" xfId="0" applyFont="1" applyFill="1" applyBorder="1" applyAlignment="1" applyProtection="1">
      <alignment horizontal="center" vertical="center"/>
      <protection locked="0"/>
    </xf>
    <xf numFmtId="14" fontId="12" fillId="0" borderId="7" xfId="0" applyNumberFormat="1" applyFont="1" applyBorder="1" applyAlignment="1">
      <alignment horizontal="center" vertical="center"/>
    </xf>
    <xf numFmtId="14" fontId="12" fillId="0" borderId="24" xfId="0" applyNumberFormat="1" applyFont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38" xfId="0" applyFont="1" applyFill="1" applyBorder="1" applyAlignment="1">
      <alignment horizontal="center" vertical="center"/>
    </xf>
    <xf numFmtId="166" fontId="15" fillId="2" borderId="21" xfId="0" applyNumberFormat="1" applyFont="1" applyFill="1" applyBorder="1" applyAlignment="1">
      <alignment horizontal="center" vertical="center"/>
    </xf>
    <xf numFmtId="0" fontId="16" fillId="0" borderId="0" xfId="0" applyFont="1"/>
    <xf numFmtId="0" fontId="12" fillId="2" borderId="20" xfId="0" applyFont="1" applyFill="1" applyBorder="1" applyAlignment="1">
      <alignment horizontal="left" vertical="center" wrapText="1"/>
    </xf>
    <xf numFmtId="0" fontId="12" fillId="0" borderId="18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 wrapText="1"/>
    </xf>
    <xf numFmtId="0" fontId="12" fillId="3" borderId="39" xfId="0" applyFont="1" applyFill="1" applyBorder="1" applyAlignment="1">
      <alignment horizontal="center" vertical="center"/>
    </xf>
    <xf numFmtId="0" fontId="12" fillId="3" borderId="40" xfId="0" applyFont="1" applyFill="1" applyBorder="1" applyAlignment="1">
      <alignment horizontal="center" vertical="center"/>
    </xf>
    <xf numFmtId="0" fontId="17" fillId="3" borderId="39" xfId="0" applyFont="1" applyFill="1" applyBorder="1" applyAlignment="1">
      <alignment horizontal="right" vertical="center"/>
    </xf>
    <xf numFmtId="0" fontId="12" fillId="3" borderId="40" xfId="0" applyFont="1" applyFill="1" applyBorder="1" applyAlignment="1">
      <alignment horizontal="left" vertical="center"/>
    </xf>
    <xf numFmtId="0" fontId="17" fillId="3" borderId="40" xfId="0" applyFont="1" applyFill="1" applyBorder="1" applyAlignment="1">
      <alignment horizontal="right" vertical="center"/>
    </xf>
    <xf numFmtId="165" fontId="17" fillId="3" borderId="40" xfId="0" applyNumberFormat="1" applyFont="1" applyFill="1" applyBorder="1" applyAlignment="1">
      <alignment horizontal="center" vertical="center"/>
    </xf>
    <xf numFmtId="3" fontId="12" fillId="3" borderId="40" xfId="0" applyNumberFormat="1" applyFont="1" applyFill="1" applyBorder="1" applyAlignment="1">
      <alignment horizontal="center" vertical="center"/>
    </xf>
    <xf numFmtId="49" fontId="12" fillId="3" borderId="40" xfId="0" applyNumberFormat="1" applyFont="1" applyFill="1" applyBorder="1" applyAlignment="1">
      <alignment horizontal="center" vertical="center"/>
    </xf>
    <xf numFmtId="0" fontId="12" fillId="3" borderId="41" xfId="0" applyFont="1" applyFill="1" applyBorder="1" applyAlignment="1">
      <alignment horizontal="center" vertical="center"/>
    </xf>
    <xf numFmtId="0" fontId="12" fillId="0" borderId="17" xfId="0" applyFont="1" applyBorder="1" applyAlignment="1">
      <alignment horizontal="center" vertical="center" wrapText="1"/>
    </xf>
    <xf numFmtId="0" fontId="12" fillId="3" borderId="42" xfId="0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right" vertical="center"/>
    </xf>
    <xf numFmtId="0" fontId="12" fillId="3" borderId="25" xfId="0" applyFont="1" applyFill="1" applyBorder="1" applyAlignment="1">
      <alignment horizontal="left" vertical="center"/>
    </xf>
    <xf numFmtId="165" fontId="17" fillId="3" borderId="25" xfId="0" applyNumberFormat="1" applyFont="1" applyFill="1" applyBorder="1" applyAlignment="1">
      <alignment horizontal="center" vertical="center"/>
    </xf>
    <xf numFmtId="3" fontId="12" fillId="3" borderId="25" xfId="0" applyNumberFormat="1" applyFont="1" applyFill="1" applyBorder="1" applyAlignment="1">
      <alignment horizontal="center" vertical="center"/>
    </xf>
    <xf numFmtId="49" fontId="12" fillId="3" borderId="25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9" fillId="3" borderId="36" xfId="0" applyFont="1" applyFill="1" applyBorder="1" applyAlignment="1">
      <alignment horizontal="center" vertical="center"/>
    </xf>
    <xf numFmtId="165" fontId="19" fillId="3" borderId="33" xfId="0" applyNumberFormat="1" applyFont="1" applyFill="1" applyBorder="1" applyAlignment="1">
      <alignment horizontal="center" vertical="center"/>
    </xf>
    <xf numFmtId="14" fontId="18" fillId="0" borderId="0" xfId="0" quotePrefix="1" applyNumberFormat="1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5" fillId="0" borderId="0" xfId="0" quotePrefix="1" applyFont="1"/>
    <xf numFmtId="0" fontId="12" fillId="2" borderId="2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9" fillId="0" borderId="37" xfId="1" applyFont="1" applyBorder="1" applyAlignment="1">
      <alignment horizontal="center" vertical="center"/>
    </xf>
    <xf numFmtId="0" fontId="9" fillId="0" borderId="21" xfId="1" applyFont="1" applyBorder="1" applyAlignment="1">
      <alignment horizontal="center" vertical="center"/>
    </xf>
    <xf numFmtId="0" fontId="9" fillId="0" borderId="17" xfId="1" applyFont="1" applyBorder="1" applyAlignment="1">
      <alignment horizontal="left" vertical="center"/>
    </xf>
    <xf numFmtId="0" fontId="9" fillId="0" borderId="17" xfId="1" applyFont="1" applyBorder="1" applyAlignment="1">
      <alignment horizontal="center" vertical="center"/>
    </xf>
    <xf numFmtId="165" fontId="9" fillId="0" borderId="17" xfId="1" applyNumberFormat="1" applyFont="1" applyBorder="1" applyAlignment="1">
      <alignment horizontal="center" vertical="center"/>
    </xf>
    <xf numFmtId="49" fontId="9" fillId="2" borderId="26" xfId="0" applyNumberFormat="1" applyFont="1" applyFill="1" applyBorder="1" applyAlignment="1">
      <alignment horizontal="center" vertical="center"/>
    </xf>
    <xf numFmtId="49" fontId="9" fillId="0" borderId="19" xfId="1" applyNumberFormat="1" applyFont="1" applyBorder="1" applyAlignment="1">
      <alignment horizontal="center" vertical="center"/>
    </xf>
    <xf numFmtId="14" fontId="9" fillId="0" borderId="37" xfId="1" applyNumberFormat="1" applyFont="1" applyBorder="1" applyAlignment="1">
      <alignment horizontal="center" vertical="center"/>
    </xf>
    <xf numFmtId="49" fontId="9" fillId="2" borderId="20" xfId="0" applyNumberFormat="1" applyFont="1" applyFill="1" applyBorder="1" applyAlignment="1">
      <alignment horizontal="center" vertical="center"/>
    </xf>
    <xf numFmtId="14" fontId="9" fillId="0" borderId="17" xfId="1" applyNumberFormat="1" applyFont="1" applyBorder="1" applyAlignment="1">
      <alignment horizontal="center" vertical="center"/>
    </xf>
    <xf numFmtId="0" fontId="9" fillId="0" borderId="24" xfId="1" applyFont="1" applyBorder="1" applyAlignment="1">
      <alignment horizontal="center" vertical="center"/>
    </xf>
    <xf numFmtId="0" fontId="9" fillId="0" borderId="24" xfId="1" applyFont="1" applyBorder="1" applyAlignment="1">
      <alignment horizontal="left" vertical="center"/>
    </xf>
    <xf numFmtId="0" fontId="9" fillId="0" borderId="28" xfId="1" applyFont="1" applyBorder="1" applyAlignment="1">
      <alignment horizontal="center" vertical="center"/>
    </xf>
    <xf numFmtId="165" fontId="9" fillId="0" borderId="24" xfId="1" applyNumberFormat="1" applyFont="1" applyBorder="1" applyAlignment="1">
      <alignment horizontal="center" vertical="center"/>
    </xf>
    <xf numFmtId="49" fontId="9" fillId="2" borderId="44" xfId="0" applyNumberFormat="1" applyFont="1" applyFill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4" fontId="9" fillId="0" borderId="17" xfId="1" quotePrefix="1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left" vertical="center"/>
    </xf>
    <xf numFmtId="0" fontId="9" fillId="0" borderId="17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165" fontId="9" fillId="0" borderId="17" xfId="0" applyNumberFormat="1" applyFont="1" applyBorder="1" applyAlignment="1">
      <alignment horizontal="center" vertical="center"/>
    </xf>
    <xf numFmtId="49" fontId="9" fillId="2" borderId="17" xfId="0" applyNumberFormat="1" applyFont="1" applyFill="1" applyBorder="1" applyAlignment="1">
      <alignment horizontal="center" vertical="center"/>
    </xf>
    <xf numFmtId="0" fontId="9" fillId="0" borderId="19" xfId="0" quotePrefix="1" applyFont="1" applyBorder="1" applyAlignment="1">
      <alignment horizontal="center" vertical="center"/>
    </xf>
    <xf numFmtId="14" fontId="9" fillId="0" borderId="17" xfId="0" quotePrefix="1" applyNumberFormat="1" applyFont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top"/>
    </xf>
    <xf numFmtId="0" fontId="9" fillId="2" borderId="21" xfId="0" applyFont="1" applyFill="1" applyBorder="1" applyAlignment="1">
      <alignment horizontal="center" vertical="top"/>
    </xf>
    <xf numFmtId="0" fontId="9" fillId="0" borderId="21" xfId="0" applyFont="1" applyBorder="1" applyAlignment="1">
      <alignment horizontal="left" vertical="top" wrapText="1"/>
    </xf>
    <xf numFmtId="168" fontId="9" fillId="0" borderId="21" xfId="0" applyNumberFormat="1" applyFont="1" applyBorder="1" applyAlignment="1">
      <alignment horizontal="left" vertical="top"/>
    </xf>
    <xf numFmtId="0" fontId="9" fillId="0" borderId="21" xfId="0" applyFont="1" applyBorder="1" applyAlignment="1">
      <alignment horizontal="center" vertical="top"/>
    </xf>
    <xf numFmtId="167" fontId="9" fillId="0" borderId="21" xfId="0" applyNumberFormat="1" applyFont="1" applyBorder="1" applyAlignment="1">
      <alignment horizontal="center" vertical="top"/>
    </xf>
    <xf numFmtId="168" fontId="9" fillId="0" borderId="21" xfId="0" applyNumberFormat="1" applyFont="1" applyBorder="1" applyAlignment="1">
      <alignment horizontal="center" vertical="top"/>
    </xf>
    <xf numFmtId="168" fontId="9" fillId="0" borderId="21" xfId="0" applyNumberFormat="1" applyFont="1" applyBorder="1" applyAlignment="1" applyProtection="1">
      <alignment horizontal="center" vertical="top"/>
      <protection locked="0"/>
    </xf>
    <xf numFmtId="0" fontId="9" fillId="0" borderId="17" xfId="0" applyFont="1" applyBorder="1" applyAlignment="1">
      <alignment horizontal="center" vertical="top"/>
    </xf>
    <xf numFmtId="49" fontId="9" fillId="2" borderId="20" xfId="0" applyNumberFormat="1" applyFont="1" applyFill="1" applyBorder="1" applyAlignment="1" applyProtection="1">
      <alignment horizontal="center" vertical="top"/>
      <protection locked="0"/>
    </xf>
    <xf numFmtId="14" fontId="9" fillId="0" borderId="17" xfId="0" quotePrefix="1" applyNumberFormat="1" applyFont="1" applyBorder="1" applyAlignment="1">
      <alignment horizontal="center" vertical="top"/>
    </xf>
    <xf numFmtId="0" fontId="0" fillId="0" borderId="0" xfId="0" applyAlignment="1">
      <alignment vertical="top"/>
    </xf>
    <xf numFmtId="0" fontId="21" fillId="3" borderId="35" xfId="0" applyFont="1" applyFill="1" applyBorder="1" applyAlignment="1">
      <alignment horizontal="right" vertical="center"/>
    </xf>
    <xf numFmtId="165" fontId="21" fillId="3" borderId="35" xfId="0" applyNumberFormat="1" applyFont="1" applyFill="1" applyBorder="1" applyAlignment="1">
      <alignment horizontal="center" vertical="center"/>
    </xf>
    <xf numFmtId="0" fontId="21" fillId="3" borderId="45" xfId="0" applyFont="1" applyFill="1" applyBorder="1" applyAlignment="1">
      <alignment horizontal="right" vertical="center"/>
    </xf>
    <xf numFmtId="0" fontId="12" fillId="0" borderId="46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18" xfId="0" applyFont="1" applyBorder="1" applyAlignment="1">
      <alignment horizontal="left" vertical="center"/>
    </xf>
    <xf numFmtId="49" fontId="12" fillId="0" borderId="20" xfId="0" applyNumberFormat="1" applyFont="1" applyBorder="1" applyAlignment="1">
      <alignment horizontal="center" vertical="center"/>
    </xf>
    <xf numFmtId="49" fontId="12" fillId="0" borderId="47" xfId="0" applyNumberFormat="1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14" fontId="12" fillId="0" borderId="0" xfId="0" quotePrefix="1" applyNumberFormat="1" applyFont="1" applyAlignment="1">
      <alignment horizontal="center" vertical="center"/>
    </xf>
    <xf numFmtId="0" fontId="7" fillId="0" borderId="0" xfId="0" applyFont="1"/>
    <xf numFmtId="0" fontId="7" fillId="0" borderId="0" xfId="0" quotePrefix="1" applyFont="1"/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65" fontId="12" fillId="0" borderId="2" xfId="0" applyNumberFormat="1" applyFont="1" applyBorder="1" applyAlignment="1">
      <alignment horizontal="center" vertical="center"/>
    </xf>
    <xf numFmtId="165" fontId="12" fillId="4" borderId="2" xfId="0" applyNumberFormat="1" applyFont="1" applyFill="1" applyBorder="1" applyAlignment="1">
      <alignment horizontal="center" vertical="center"/>
    </xf>
    <xf numFmtId="14" fontId="12" fillId="0" borderId="2" xfId="0" applyNumberFormat="1" applyFont="1" applyBorder="1" applyAlignment="1">
      <alignment horizontal="center" vertical="center"/>
    </xf>
    <xf numFmtId="14" fontId="12" fillId="0" borderId="4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165" fontId="12" fillId="0" borderId="7" xfId="0" applyNumberFormat="1" applyFont="1" applyBorder="1" applyAlignment="1">
      <alignment horizontal="center" vertical="center"/>
    </xf>
    <xf numFmtId="165" fontId="12" fillId="4" borderId="7" xfId="0" applyNumberFormat="1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165" fontId="12" fillId="0" borderId="11" xfId="0" applyNumberFormat="1" applyFont="1" applyBorder="1" applyAlignment="1">
      <alignment horizontal="center" vertical="center"/>
    </xf>
    <xf numFmtId="165" fontId="12" fillId="4" borderId="11" xfId="0" applyNumberFormat="1" applyFont="1" applyFill="1" applyBorder="1" applyAlignment="1">
      <alignment horizontal="center" vertical="center"/>
    </xf>
    <xf numFmtId="14" fontId="12" fillId="0" borderId="11" xfId="0" applyNumberFormat="1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165" fontId="12" fillId="4" borderId="0" xfId="0" applyNumberFormat="1" applyFont="1" applyFill="1" applyAlignment="1">
      <alignment horizontal="center" vertical="center"/>
    </xf>
    <xf numFmtId="14" fontId="12" fillId="0" borderId="0" xfId="0" applyNumberFormat="1" applyFont="1" applyAlignment="1">
      <alignment horizontal="center" vertical="center"/>
    </xf>
    <xf numFmtId="0" fontId="12" fillId="2" borderId="37" xfId="0" applyFont="1" applyFill="1" applyBorder="1" applyAlignment="1">
      <alignment horizontal="center" vertical="center"/>
    </xf>
    <xf numFmtId="0" fontId="12" fillId="2" borderId="49" xfId="0" applyFont="1" applyFill="1" applyBorder="1" applyAlignment="1">
      <alignment horizontal="center" vertical="center"/>
    </xf>
    <xf numFmtId="0" fontId="12" fillId="2" borderId="49" xfId="0" applyFont="1" applyFill="1" applyBorder="1" applyAlignment="1">
      <alignment horizontal="left" vertical="center"/>
    </xf>
    <xf numFmtId="0" fontId="12" fillId="2" borderId="37" xfId="0" applyFont="1" applyFill="1" applyBorder="1" applyAlignment="1">
      <alignment horizontal="left" vertical="center"/>
    </xf>
    <xf numFmtId="165" fontId="12" fillId="2" borderId="37" xfId="0" applyNumberFormat="1" applyFont="1" applyFill="1" applyBorder="1" applyAlignment="1">
      <alignment horizontal="center" vertical="center"/>
    </xf>
    <xf numFmtId="165" fontId="12" fillId="4" borderId="37" xfId="0" applyNumberFormat="1" applyFont="1" applyFill="1" applyBorder="1" applyAlignment="1">
      <alignment horizontal="center" vertical="center"/>
    </xf>
    <xf numFmtId="49" fontId="12" fillId="2" borderId="26" xfId="0" applyNumberFormat="1" applyFont="1" applyFill="1" applyBorder="1" applyAlignment="1">
      <alignment horizontal="center" vertical="center"/>
    </xf>
    <xf numFmtId="14" fontId="12" fillId="2" borderId="26" xfId="0" applyNumberFormat="1" applyFont="1" applyFill="1" applyBorder="1" applyAlignment="1">
      <alignment horizontal="center" vertical="center"/>
    </xf>
    <xf numFmtId="165" fontId="12" fillId="4" borderId="21" xfId="0" applyNumberFormat="1" applyFont="1" applyFill="1" applyBorder="1" applyAlignment="1">
      <alignment horizontal="center" vertical="center"/>
    </xf>
    <xf numFmtId="14" fontId="12" fillId="2" borderId="20" xfId="0" quotePrefix="1" applyNumberFormat="1" applyFont="1" applyFill="1" applyBorder="1" applyAlignment="1">
      <alignment horizontal="center" vertical="center"/>
    </xf>
    <xf numFmtId="49" fontId="12" fillId="2" borderId="44" xfId="0" applyNumberFormat="1" applyFont="1" applyFill="1" applyBorder="1" applyAlignment="1">
      <alignment horizontal="center" vertical="center"/>
    </xf>
    <xf numFmtId="14" fontId="12" fillId="2" borderId="23" xfId="0" applyNumberFormat="1" applyFont="1" applyFill="1" applyBorder="1" applyAlignment="1">
      <alignment horizontal="center" vertical="center"/>
    </xf>
    <xf numFmtId="14" fontId="12" fillId="2" borderId="19" xfId="0" quotePrefix="1" applyNumberFormat="1" applyFont="1" applyFill="1" applyBorder="1" applyAlignment="1">
      <alignment horizontal="center" vertical="center"/>
    </xf>
    <xf numFmtId="14" fontId="12" fillId="2" borderId="19" xfId="0" applyNumberFormat="1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left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left" vertical="center"/>
    </xf>
    <xf numFmtId="49" fontId="12" fillId="2" borderId="29" xfId="0" applyNumberFormat="1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left" vertical="center"/>
    </xf>
    <xf numFmtId="0" fontId="12" fillId="2" borderId="7" xfId="0" applyFont="1" applyFill="1" applyBorder="1" applyAlignment="1">
      <alignment horizontal="center" vertical="center" wrapText="1"/>
    </xf>
    <xf numFmtId="165" fontId="12" fillId="4" borderId="24" xfId="0" applyNumberFormat="1" applyFont="1" applyFill="1" applyBorder="1" applyAlignment="1">
      <alignment horizontal="center" vertical="center"/>
    </xf>
    <xf numFmtId="49" fontId="12" fillId="2" borderId="24" xfId="0" applyNumberFormat="1" applyFont="1" applyFill="1" applyBorder="1" applyAlignment="1">
      <alignment horizontal="center" vertical="center"/>
    </xf>
    <xf numFmtId="165" fontId="12" fillId="2" borderId="28" xfId="0" applyNumberFormat="1" applyFont="1" applyFill="1" applyBorder="1" applyAlignment="1">
      <alignment horizontal="center" vertical="center"/>
    </xf>
    <xf numFmtId="14" fontId="12" fillId="2" borderId="24" xfId="0" quotePrefix="1" applyNumberFormat="1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14" fontId="12" fillId="2" borderId="28" xfId="0" quotePrefix="1" applyNumberFormat="1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left" vertical="center"/>
    </xf>
    <xf numFmtId="14" fontId="12" fillId="2" borderId="28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165" fontId="12" fillId="0" borderId="28" xfId="0" applyNumberFormat="1" applyFont="1" applyBorder="1" applyAlignment="1">
      <alignment horizontal="center" vertical="center"/>
    </xf>
    <xf numFmtId="14" fontId="12" fillId="0" borderId="28" xfId="0" quotePrefix="1" applyNumberFormat="1" applyFont="1" applyBorder="1" applyAlignment="1">
      <alignment horizontal="center" vertical="center"/>
    </xf>
    <xf numFmtId="14" fontId="12" fillId="0" borderId="24" xfId="0" quotePrefix="1" applyNumberFormat="1" applyFont="1" applyBorder="1" applyAlignment="1">
      <alignment horizontal="center" vertical="center"/>
    </xf>
    <xf numFmtId="0" fontId="12" fillId="2" borderId="21" xfId="0" applyFont="1" applyFill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/>
    </xf>
    <xf numFmtId="14" fontId="12" fillId="0" borderId="20" xfId="0" quotePrefix="1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/>
    </xf>
    <xf numFmtId="0" fontId="12" fillId="2" borderId="29" xfId="0" applyFont="1" applyFill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2" fillId="0" borderId="21" xfId="0" applyFont="1" applyBorder="1" applyAlignment="1">
      <alignment vertical="center" wrapText="1"/>
    </xf>
    <xf numFmtId="0" fontId="12" fillId="0" borderId="17" xfId="2" applyFont="1" applyBorder="1" applyAlignment="1">
      <alignment horizontal="left" vertical="center" wrapText="1"/>
    </xf>
    <xf numFmtId="0" fontId="12" fillId="0" borderId="17" xfId="0" applyFont="1" applyBorder="1" applyAlignment="1">
      <alignment vertical="center"/>
    </xf>
    <xf numFmtId="0" fontId="12" fillId="0" borderId="21" xfId="0" applyFont="1" applyBorder="1" applyAlignment="1">
      <alignment vertical="center"/>
    </xf>
    <xf numFmtId="14" fontId="12" fillId="0" borderId="21" xfId="0" quotePrefix="1" applyNumberFormat="1" applyFont="1" applyBorder="1" applyAlignment="1">
      <alignment horizontal="center" vertical="center"/>
    </xf>
    <xf numFmtId="14" fontId="12" fillId="0" borderId="23" xfId="0" quotePrefix="1" applyNumberFormat="1" applyFont="1" applyBorder="1" applyAlignment="1">
      <alignment horizontal="center" vertical="center" wrapText="1"/>
    </xf>
    <xf numFmtId="14" fontId="12" fillId="0" borderId="28" xfId="0" quotePrefix="1" applyNumberFormat="1" applyFont="1" applyBorder="1" applyAlignment="1">
      <alignment horizontal="center"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0" fontId="12" fillId="0" borderId="17" xfId="0" applyFont="1" applyBorder="1" applyAlignment="1">
      <alignment horizontal="left" vertical="top" wrapText="1"/>
    </xf>
    <xf numFmtId="0" fontId="12" fillId="0" borderId="17" xfId="0" applyFont="1" applyBorder="1" applyAlignment="1">
      <alignment vertical="top" wrapText="1"/>
    </xf>
    <xf numFmtId="0" fontId="12" fillId="0" borderId="17" xfId="0" applyFont="1" applyBorder="1" applyAlignment="1">
      <alignment horizontal="center" vertical="top"/>
    </xf>
    <xf numFmtId="0" fontId="12" fillId="0" borderId="23" xfId="0" applyFont="1" applyBorder="1" applyAlignment="1">
      <alignment horizontal="center" vertical="top"/>
    </xf>
    <xf numFmtId="165" fontId="12" fillId="0" borderId="17" xfId="0" applyNumberFormat="1" applyFont="1" applyBorder="1" applyAlignment="1">
      <alignment horizontal="center" vertical="top"/>
    </xf>
    <xf numFmtId="165" fontId="12" fillId="4" borderId="17" xfId="0" applyNumberFormat="1" applyFont="1" applyFill="1" applyBorder="1" applyAlignment="1">
      <alignment horizontal="center" vertical="top"/>
    </xf>
    <xf numFmtId="165" fontId="12" fillId="0" borderId="23" xfId="0" applyNumberFormat="1" applyFont="1" applyBorder="1" applyAlignment="1">
      <alignment horizontal="center" vertical="top"/>
    </xf>
    <xf numFmtId="14" fontId="12" fillId="0" borderId="23" xfId="0" quotePrefix="1" applyNumberFormat="1" applyFont="1" applyBorder="1" applyAlignment="1">
      <alignment horizontal="center" vertical="top"/>
    </xf>
    <xf numFmtId="0" fontId="5" fillId="0" borderId="0" xfId="0" applyFont="1" applyAlignment="1">
      <alignment vertical="top"/>
    </xf>
    <xf numFmtId="0" fontId="12" fillId="0" borderId="21" xfId="0" applyFont="1" applyBorder="1" applyAlignment="1">
      <alignment horizontal="left" vertical="center" wrapText="1"/>
    </xf>
    <xf numFmtId="14" fontId="12" fillId="0" borderId="17" xfId="0" quotePrefix="1" applyNumberFormat="1" applyFont="1" applyBorder="1" applyAlignment="1">
      <alignment horizontal="center" vertical="top"/>
    </xf>
    <xf numFmtId="14" fontId="12" fillId="0" borderId="42" xfId="0" quotePrefix="1" applyNumberFormat="1" applyFont="1" applyBorder="1" applyAlignment="1">
      <alignment horizontal="center" vertical="center"/>
    </xf>
    <xf numFmtId="0" fontId="17" fillId="3" borderId="31" xfId="0" applyFont="1" applyFill="1" applyBorder="1" applyAlignment="1">
      <alignment horizontal="right" vertical="center"/>
    </xf>
    <xf numFmtId="165" fontId="17" fillId="3" borderId="31" xfId="0" applyNumberFormat="1" applyFont="1" applyFill="1" applyBorder="1" applyAlignment="1">
      <alignment horizontal="center" vertical="center"/>
    </xf>
    <xf numFmtId="0" fontId="12" fillId="0" borderId="24" xfId="0" applyFont="1" applyBorder="1" applyAlignment="1">
      <alignment vertical="center" wrapText="1"/>
    </xf>
    <xf numFmtId="0" fontId="12" fillId="3" borderId="31" xfId="0" applyFont="1" applyFill="1" applyBorder="1" applyAlignment="1">
      <alignment horizontal="center" vertical="center"/>
    </xf>
    <xf numFmtId="0" fontId="12" fillId="3" borderId="31" xfId="0" applyFont="1" applyFill="1" applyBorder="1" applyAlignment="1">
      <alignment horizontal="left" vertical="center"/>
    </xf>
    <xf numFmtId="49" fontId="12" fillId="3" borderId="31" xfId="0" applyNumberFormat="1" applyFont="1" applyFill="1" applyBorder="1" applyAlignment="1">
      <alignment horizontal="center" vertical="center"/>
    </xf>
    <xf numFmtId="0" fontId="12" fillId="0" borderId="37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Continuous" vertical="center"/>
    </xf>
    <xf numFmtId="0" fontId="12" fillId="2" borderId="22" xfId="0" applyFont="1" applyFill="1" applyBorder="1" applyAlignment="1">
      <alignment horizontal="left" vertical="center" wrapText="1"/>
    </xf>
    <xf numFmtId="0" fontId="12" fillId="2" borderId="22" xfId="0" applyFont="1" applyFill="1" applyBorder="1" applyAlignment="1">
      <alignment horizontal="center" vertical="center"/>
    </xf>
    <xf numFmtId="165" fontId="12" fillId="2" borderId="7" xfId="0" applyNumberFormat="1" applyFont="1" applyFill="1" applyBorder="1" applyAlignment="1">
      <alignment horizontal="center" vertical="center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49" fontId="12" fillId="2" borderId="22" xfId="0" applyNumberFormat="1" applyFont="1" applyFill="1" applyBorder="1" applyAlignment="1">
      <alignment horizontal="center" vertical="center"/>
    </xf>
    <xf numFmtId="14" fontId="12" fillId="2" borderId="7" xfId="0" applyNumberFormat="1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17" fillId="3" borderId="16" xfId="0" applyFont="1" applyFill="1" applyBorder="1" applyAlignment="1">
      <alignment horizontal="right" vertical="center"/>
    </xf>
    <xf numFmtId="0" fontId="12" fillId="3" borderId="16" xfId="0" applyFont="1" applyFill="1" applyBorder="1" applyAlignment="1">
      <alignment horizontal="left" vertical="center"/>
    </xf>
    <xf numFmtId="0" fontId="12" fillId="3" borderId="16" xfId="0" applyFont="1" applyFill="1" applyBorder="1" applyAlignment="1">
      <alignment horizontal="center" vertical="center"/>
    </xf>
    <xf numFmtId="165" fontId="17" fillId="3" borderId="16" xfId="0" applyNumberFormat="1" applyFont="1" applyFill="1" applyBorder="1" applyAlignment="1">
      <alignment horizontal="center" vertical="center"/>
    </xf>
    <xf numFmtId="3" fontId="12" fillId="3" borderId="16" xfId="0" applyNumberFormat="1" applyFont="1" applyFill="1" applyBorder="1" applyAlignment="1">
      <alignment horizontal="center" vertical="center"/>
    </xf>
    <xf numFmtId="49" fontId="12" fillId="3" borderId="16" xfId="0" applyNumberFormat="1" applyFont="1" applyFill="1" applyBorder="1" applyAlignment="1">
      <alignment horizontal="center" vertical="center"/>
    </xf>
    <xf numFmtId="0" fontId="12" fillId="0" borderId="50" xfId="0" applyFont="1" applyBorder="1" applyAlignment="1">
      <alignment horizontal="centerContinuous" vertical="center"/>
    </xf>
    <xf numFmtId="0" fontId="12" fillId="0" borderId="51" xfId="0" applyFont="1" applyBorder="1" applyAlignment="1">
      <alignment horizontal="centerContinuous" vertical="center"/>
    </xf>
    <xf numFmtId="0" fontId="12" fillId="0" borderId="0" xfId="0" applyFont="1" applyAlignment="1">
      <alignment horizontal="centerContinuous" vertical="center"/>
    </xf>
    <xf numFmtId="14" fontId="12" fillId="2" borderId="0" xfId="0" applyNumberFormat="1" applyFont="1" applyFill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2" borderId="17" xfId="0" applyFont="1" applyFill="1" applyBorder="1" applyAlignment="1">
      <alignment horizontal="left" vertical="center" wrapText="1"/>
    </xf>
    <xf numFmtId="0" fontId="12" fillId="0" borderId="27" xfId="0" applyFont="1" applyBorder="1" applyAlignment="1">
      <alignment horizontal="centerContinuous" vertical="center"/>
    </xf>
    <xf numFmtId="0" fontId="12" fillId="3" borderId="35" xfId="0" applyFont="1" applyFill="1" applyBorder="1" applyAlignment="1">
      <alignment horizontal="center" vertical="center"/>
    </xf>
    <xf numFmtId="0" fontId="12" fillId="3" borderId="34" xfId="0" applyFont="1" applyFill="1" applyBorder="1" applyAlignment="1">
      <alignment horizontal="center" vertical="center"/>
    </xf>
    <xf numFmtId="0" fontId="17" fillId="3" borderId="34" xfId="0" applyFont="1" applyFill="1" applyBorder="1" applyAlignment="1">
      <alignment horizontal="right" vertical="center"/>
    </xf>
    <xf numFmtId="0" fontId="12" fillId="3" borderId="34" xfId="0" applyFont="1" applyFill="1" applyBorder="1" applyAlignment="1">
      <alignment horizontal="left" vertical="center"/>
    </xf>
    <xf numFmtId="165" fontId="17" fillId="3" borderId="34" xfId="0" applyNumberFormat="1" applyFont="1" applyFill="1" applyBorder="1" applyAlignment="1">
      <alignment horizontal="center" vertical="center"/>
    </xf>
    <xf numFmtId="3" fontId="12" fillId="3" borderId="34" xfId="0" applyNumberFormat="1" applyFont="1" applyFill="1" applyBorder="1" applyAlignment="1">
      <alignment horizontal="center" vertical="center"/>
    </xf>
    <xf numFmtId="49" fontId="12" fillId="3" borderId="34" xfId="0" applyNumberFormat="1" applyFont="1" applyFill="1" applyBorder="1" applyAlignment="1">
      <alignment horizontal="center" vertical="center"/>
    </xf>
    <xf numFmtId="0" fontId="23" fillId="3" borderId="36" xfId="0" applyFont="1" applyFill="1" applyBorder="1" applyAlignment="1">
      <alignment horizontal="center" vertical="center"/>
    </xf>
    <xf numFmtId="165" fontId="23" fillId="3" borderId="33" xfId="0" applyNumberFormat="1" applyFont="1" applyFill="1" applyBorder="1" applyAlignment="1">
      <alignment horizontal="center" vertical="center"/>
    </xf>
    <xf numFmtId="0" fontId="5" fillId="4" borderId="0" xfId="0" applyFont="1" applyFill="1"/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25" fillId="0" borderId="0" xfId="3" applyFont="1" applyAlignment="1">
      <alignment horizontal="centerContinuous"/>
    </xf>
    <xf numFmtId="0" fontId="26" fillId="0" borderId="0" xfId="3" applyFont="1" applyAlignment="1">
      <alignment horizontal="centerContinuous"/>
    </xf>
    <xf numFmtId="0" fontId="26" fillId="0" borderId="0" xfId="3" applyFont="1"/>
    <xf numFmtId="0" fontId="27" fillId="0" borderId="0" xfId="3" applyFont="1" applyAlignment="1">
      <alignment horizontal="centerContinuous"/>
    </xf>
    <xf numFmtId="0" fontId="26" fillId="0" borderId="0" xfId="3" applyFont="1" applyAlignment="1">
      <alignment vertical="center"/>
    </xf>
    <xf numFmtId="0" fontId="27" fillId="3" borderId="52" xfId="3" applyFont="1" applyFill="1" applyBorder="1" applyAlignment="1">
      <alignment horizontal="centerContinuous" vertical="center"/>
    </xf>
    <xf numFmtId="0" fontId="27" fillId="3" borderId="53" xfId="3" applyFont="1" applyFill="1" applyBorder="1" applyAlignment="1">
      <alignment horizontal="centerContinuous" vertical="center"/>
    </xf>
    <xf numFmtId="0" fontId="27" fillId="3" borderId="54" xfId="3" applyFont="1" applyFill="1" applyBorder="1" applyAlignment="1">
      <alignment horizontal="centerContinuous" vertical="center"/>
    </xf>
    <xf numFmtId="0" fontId="27" fillId="3" borderId="55" xfId="3" applyFont="1" applyFill="1" applyBorder="1" applyAlignment="1">
      <alignment horizontal="center" vertical="center"/>
    </xf>
    <xf numFmtId="0" fontId="27" fillId="3" borderId="55" xfId="3" applyFont="1" applyFill="1" applyBorder="1" applyAlignment="1">
      <alignment horizontal="centerContinuous" vertical="center"/>
    </xf>
    <xf numFmtId="0" fontId="27" fillId="0" borderId="56" xfId="3" quotePrefix="1" applyFont="1" applyBorder="1" applyAlignment="1">
      <alignment horizontal="center" vertical="center"/>
    </xf>
    <xf numFmtId="0" fontId="27" fillId="0" borderId="57" xfId="3" applyFont="1" applyBorder="1" applyAlignment="1">
      <alignment vertical="center"/>
    </xf>
    <xf numFmtId="0" fontId="27" fillId="0" borderId="58" xfId="3" applyFont="1" applyBorder="1" applyAlignment="1">
      <alignment vertical="center"/>
    </xf>
    <xf numFmtId="0" fontId="26" fillId="0" borderId="59" xfId="3" applyFont="1" applyBorder="1" applyAlignment="1">
      <alignment vertical="center"/>
    </xf>
    <xf numFmtId="0" fontId="26" fillId="0" borderId="60" xfId="3" applyFont="1" applyBorder="1" applyAlignment="1">
      <alignment vertical="center"/>
    </xf>
    <xf numFmtId="49" fontId="27" fillId="0" borderId="61" xfId="3" applyNumberFormat="1" applyFont="1" applyBorder="1" applyAlignment="1">
      <alignment horizontal="center" vertical="center"/>
    </xf>
    <xf numFmtId="0" fontId="27" fillId="0" borderId="0" xfId="3" applyFont="1" applyAlignment="1">
      <alignment vertical="center"/>
    </xf>
    <xf numFmtId="0" fontId="26" fillId="0" borderId="0" xfId="3" applyFont="1" applyAlignment="1">
      <alignment horizontal="left" vertical="center"/>
    </xf>
    <xf numFmtId="0" fontId="26" fillId="0" borderId="62" xfId="3" applyFont="1" applyBorder="1" applyAlignment="1">
      <alignment vertical="center"/>
    </xf>
    <xf numFmtId="0" fontId="26" fillId="0" borderId="60" xfId="3" applyFont="1" applyBorder="1" applyAlignment="1">
      <alignment horizontal="center" vertical="center"/>
    </xf>
    <xf numFmtId="0" fontId="26" fillId="0" borderId="61" xfId="3" applyFont="1" applyBorder="1" applyAlignment="1">
      <alignment horizontal="center" vertical="center"/>
    </xf>
    <xf numFmtId="0" fontId="28" fillId="0" borderId="0" xfId="3" applyFont="1" applyAlignment="1">
      <alignment horizontal="center"/>
    </xf>
    <xf numFmtId="0" fontId="26" fillId="2" borderId="60" xfId="3" applyFont="1" applyFill="1" applyBorder="1" applyAlignment="1">
      <alignment horizontal="center" vertical="center"/>
    </xf>
    <xf numFmtId="165" fontId="26" fillId="2" borderId="60" xfId="3" quotePrefix="1" applyNumberFormat="1" applyFont="1" applyFill="1" applyBorder="1" applyAlignment="1">
      <alignment horizontal="center" vertical="center"/>
    </xf>
    <xf numFmtId="165" fontId="26" fillId="2" borderId="60" xfId="3" applyNumberFormat="1" applyFont="1" applyFill="1" applyBorder="1" applyAlignment="1">
      <alignment horizontal="center" vertical="center"/>
    </xf>
    <xf numFmtId="165" fontId="26" fillId="0" borderId="0" xfId="3" applyNumberFormat="1" applyFont="1" applyAlignment="1">
      <alignment vertical="center"/>
    </xf>
    <xf numFmtId="0" fontId="26" fillId="0" borderId="63" xfId="3" applyFont="1" applyBorder="1" applyAlignment="1">
      <alignment horizontal="center" vertical="center"/>
    </xf>
    <xf numFmtId="0" fontId="26" fillId="0" borderId="51" xfId="3" applyFont="1" applyBorder="1" applyAlignment="1">
      <alignment horizontal="left" vertical="center"/>
    </xf>
    <xf numFmtId="0" fontId="26" fillId="0" borderId="64" xfId="3" applyFont="1" applyBorder="1" applyAlignment="1">
      <alignment vertical="center"/>
    </xf>
    <xf numFmtId="0" fontId="26" fillId="0" borderId="65" xfId="3" applyFont="1" applyBorder="1" applyAlignment="1">
      <alignment horizontal="center" vertical="center"/>
    </xf>
    <xf numFmtId="0" fontId="27" fillId="0" borderId="0" xfId="3" applyFont="1" applyAlignment="1">
      <alignment horizontal="left" vertical="center"/>
    </xf>
    <xf numFmtId="0" fontId="27" fillId="0" borderId="62" xfId="3" applyFont="1" applyBorder="1" applyAlignment="1">
      <alignment horizontal="left" vertical="center"/>
    </xf>
    <xf numFmtId="170" fontId="26" fillId="0" borderId="0" xfId="3" applyNumberFormat="1" applyFont="1" applyAlignment="1">
      <alignment vertical="center"/>
    </xf>
    <xf numFmtId="165" fontId="26" fillId="0" borderId="60" xfId="3" applyNumberFormat="1" applyFont="1" applyBorder="1" applyAlignment="1">
      <alignment horizontal="center" vertical="center"/>
    </xf>
    <xf numFmtId="0" fontId="26" fillId="2" borderId="65" xfId="3" applyFont="1" applyFill="1" applyBorder="1" applyAlignment="1">
      <alignment horizontal="center" vertical="center"/>
    </xf>
    <xf numFmtId="0" fontId="27" fillId="0" borderId="61" xfId="3" quotePrefix="1" applyFont="1" applyBorder="1" applyAlignment="1">
      <alignment horizontal="center" vertical="center"/>
    </xf>
    <xf numFmtId="0" fontId="29" fillId="0" borderId="0" xfId="3" applyFont="1" applyAlignment="1">
      <alignment horizontal="left" vertical="center"/>
    </xf>
    <xf numFmtId="0" fontId="29" fillId="0" borderId="62" xfId="3" applyFont="1" applyBorder="1" applyAlignment="1">
      <alignment horizontal="left" vertical="center"/>
    </xf>
    <xf numFmtId="0" fontId="27" fillId="0" borderId="0" xfId="3" applyFont="1" applyAlignment="1">
      <alignment horizontal="center" vertical="center"/>
    </xf>
    <xf numFmtId="0" fontId="30" fillId="0" borderId="62" xfId="3" applyFont="1" applyBorder="1"/>
    <xf numFmtId="0" fontId="27" fillId="0" borderId="60" xfId="3" applyFont="1" applyBorder="1" applyAlignment="1">
      <alignment horizontal="center" vertical="center"/>
    </xf>
    <xf numFmtId="1" fontId="27" fillId="0" borderId="60" xfId="3" applyNumberFormat="1" applyFont="1" applyBorder="1" applyAlignment="1">
      <alignment horizontal="center" vertical="center"/>
    </xf>
    <xf numFmtId="165" fontId="27" fillId="0" borderId="60" xfId="3" applyNumberFormat="1" applyFont="1" applyBorder="1" applyAlignment="1">
      <alignment horizontal="center" vertical="center"/>
    </xf>
    <xf numFmtId="165" fontId="27" fillId="0" borderId="60" xfId="4" applyNumberFormat="1" applyFont="1" applyBorder="1" applyAlignment="1">
      <alignment horizontal="center" vertical="center"/>
    </xf>
    <xf numFmtId="0" fontId="26" fillId="0" borderId="66" xfId="3" applyFont="1" applyBorder="1" applyAlignment="1">
      <alignment horizontal="center" vertical="center"/>
    </xf>
    <xf numFmtId="0" fontId="26" fillId="0" borderId="67" xfId="3" applyFont="1" applyBorder="1" applyAlignment="1">
      <alignment horizontal="left" vertical="center"/>
    </xf>
    <xf numFmtId="0" fontId="26" fillId="0" borderId="68" xfId="3" applyFont="1" applyBorder="1" applyAlignment="1">
      <alignment vertical="center"/>
    </xf>
    <xf numFmtId="0" fontId="26" fillId="0" borderId="69" xfId="3" applyFont="1" applyBorder="1" applyAlignment="1">
      <alignment horizontal="center" vertical="center"/>
    </xf>
    <xf numFmtId="0" fontId="5" fillId="0" borderId="0" xfId="3" applyFont="1" applyAlignment="1">
      <alignment vertical="center"/>
    </xf>
    <xf numFmtId="0" fontId="5" fillId="0" borderId="0" xfId="3" applyFont="1" applyAlignment="1">
      <alignment horizontal="left" vertical="center"/>
    </xf>
    <xf numFmtId="168" fontId="26" fillId="0" borderId="0" xfId="3" applyNumberFormat="1" applyFont="1" applyAlignment="1">
      <alignment vertical="center"/>
    </xf>
    <xf numFmtId="0" fontId="31" fillId="0" borderId="0" xfId="3" applyFont="1" applyAlignment="1">
      <alignment vertical="center"/>
    </xf>
    <xf numFmtId="0" fontId="31" fillId="0" borderId="0" xfId="3" applyFont="1" applyAlignment="1">
      <alignment horizontal="left" vertical="center"/>
    </xf>
    <xf numFmtId="0" fontId="31" fillId="0" borderId="0" xfId="3" quotePrefix="1" applyFont="1" applyAlignment="1">
      <alignment vertical="center"/>
    </xf>
  </cellXfs>
  <cellStyles count="5">
    <cellStyle name="Comma 2" xfId="4" xr:uid="{B203D161-4B33-447D-BE17-C449874DDEE3}"/>
    <cellStyle name="Normal" xfId="0" builtinId="0"/>
    <cellStyle name="Normal 5 2" xfId="3" xr:uid="{0807935A-3DCF-44F4-82C4-366ADC6B3C44}"/>
    <cellStyle name="Normal_Book2(ต.ค.48)" xfId="1" xr:uid="{FE283C69-84C3-49C5-B4DE-1C1DFECC6B38}"/>
    <cellStyle name="Normal_T-1_1" xfId="2" xr:uid="{AFD35807-3B0C-4BB3-9E48-7D7CBECE1E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f1.egat.local\TS\31-&#3627;&#3592;&#3626;&#3621;-&#3626;\10%20Status\2%20Monthly%20Status%20SPP\2021\06-JUN\SPP%20Table%20MAY2021-FNF_update4&#3585;&#3623;&#36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rm-CoGen"/>
      <sheetName val="Firm-Renew"/>
      <sheetName val="NF-CoGen"/>
      <sheetName val="NF-Renew"/>
      <sheetName val="data"/>
    </sheetNames>
    <sheetDataSet>
      <sheetData sheetId="0"/>
      <sheetData sheetId="1"/>
      <sheetData sheetId="2"/>
      <sheetData sheetId="3"/>
      <sheetData sheetId="4">
        <row r="2">
          <cell r="B2" t="str">
            <v>บริษัท กัลฟ์ เจพี เอ็น เอ็น เค จำกัด</v>
          </cell>
          <cell r="C2" t="str">
            <v>GNNK-F</v>
          </cell>
          <cell r="D2">
            <v>50495</v>
          </cell>
        </row>
        <row r="3">
          <cell r="B3" t="str">
            <v xml:space="preserve">บริษัท อมตะ บี.กริม เพาเวอร์ 1 จำกัด </v>
          </cell>
          <cell r="C3" t="str">
            <v>ABP1-F</v>
          </cell>
          <cell r="D3">
            <v>44820</v>
          </cell>
        </row>
        <row r="4">
          <cell r="B4" t="str">
            <v>บริษัท สหโคเจน (ชลบุรี) จำกัด (มหาชน)</v>
          </cell>
          <cell r="C4" t="str">
            <v>SHC-F</v>
          </cell>
          <cell r="D4">
            <v>45400</v>
          </cell>
        </row>
        <row r="5">
          <cell r="B5" t="str">
            <v>บริษัท ไทยออยล์ เพาเวอร์ จำกัด</v>
          </cell>
          <cell r="C5" t="str">
            <v>TOP-F</v>
          </cell>
          <cell r="D5">
            <v>45077</v>
          </cell>
        </row>
        <row r="6">
          <cell r="B6" t="str">
            <v>บริษัท อมตะ บี.กริม เพาเวอร์ 3 จำกัด</v>
          </cell>
          <cell r="C6" t="str">
            <v>ABP3-F</v>
          </cell>
          <cell r="D6">
            <v>50313</v>
          </cell>
        </row>
        <row r="7">
          <cell r="B7" t="str">
            <v>บริษัท บี.กริม เพาเวอร์ (แหลมฉบัง) 1 จำกัด</v>
          </cell>
          <cell r="C7" t="str">
            <v>BPL1-F</v>
          </cell>
          <cell r="D7">
            <v>44757</v>
          </cell>
        </row>
        <row r="8">
          <cell r="B8" t="str">
            <v xml:space="preserve">บริษัท อมตะ บี.กริม เพาเวอร์ 2 จำกัด </v>
          </cell>
          <cell r="C8" t="str">
            <v>ABP2-F</v>
          </cell>
          <cell r="D8">
            <v>44831</v>
          </cell>
        </row>
        <row r="9">
          <cell r="B9" t="str">
            <v>บริษัท บี.กริม บีไอพี เพาเวอร์ 1 จำกัด</v>
          </cell>
          <cell r="C9" t="str">
            <v>BIP1-F</v>
          </cell>
          <cell r="D9">
            <v>51254</v>
          </cell>
        </row>
        <row r="10">
          <cell r="B10" t="str">
            <v>บริษัท กัลฟ์ เจพี ซีอาร์เอ็น จำกัด</v>
          </cell>
          <cell r="C10" t="str">
            <v>GCRN-F</v>
          </cell>
          <cell r="D10">
            <v>50586</v>
          </cell>
        </row>
        <row r="11">
          <cell r="B11" t="str">
            <v>บริษัท ราช โคเจนเนอเรชั่น จำกัด</v>
          </cell>
          <cell r="C11" t="str">
            <v>RC-F</v>
          </cell>
          <cell r="D11">
            <v>50708</v>
          </cell>
        </row>
        <row r="12">
          <cell r="B12" t="str">
            <v>บริษัท เนชั่นแนล เพาเวอร์ ซัพพลาย จำกัด (มหาชน) (โครงการ 1)</v>
          </cell>
          <cell r="C12" t="str">
            <v>NPS-F1</v>
          </cell>
          <cell r="D12">
            <v>45362</v>
          </cell>
        </row>
        <row r="13">
          <cell r="B13" t="str">
            <v xml:space="preserve">บริษัท เนชั่นแนล เพาเวอร์ ซัพพลาย จำกัด (มหาชน) (โครงการ 2) </v>
          </cell>
          <cell r="C13" t="str">
            <v>NPS-F2</v>
          </cell>
          <cell r="D13">
            <v>45484</v>
          </cell>
        </row>
        <row r="14">
          <cell r="B14" t="str">
            <v>บริษัท โรจนะเพาเวอร์ จำกัด (โครงการ 1)</v>
          </cell>
          <cell r="C14" t="str">
            <v>RP-F1</v>
          </cell>
          <cell r="D14">
            <v>45945</v>
          </cell>
        </row>
        <row r="15">
          <cell r="B15" t="str">
            <v>บริษัท บางปะอิน โคเจนเนอเรชั่น จำกัด</v>
          </cell>
          <cell r="C15" t="str">
            <v>BIC-F</v>
          </cell>
          <cell r="D15">
            <v>50583</v>
          </cell>
        </row>
        <row r="16">
          <cell r="B16" t="str">
            <v>บริษัท โรจนะเพาเวอร์ จำกัด (โครงการ 2)</v>
          </cell>
          <cell r="C16" t="str">
            <v>RP-F2</v>
          </cell>
          <cell r="D16">
            <v>50695</v>
          </cell>
        </row>
        <row r="17">
          <cell r="B17" t="str">
            <v>บริษัท โกลว์ เอสพีพี 3 จำกัด (โครงการ 1)</v>
          </cell>
          <cell r="C17" t="str">
            <v>GS3-F1</v>
          </cell>
          <cell r="D17">
            <v>45535</v>
          </cell>
        </row>
        <row r="18">
          <cell r="B18" t="str">
            <v>บริษัท โกลว์ เอสพีพี 3 จำกัด (โครงการ 2)</v>
          </cell>
          <cell r="C18" t="str">
            <v>GS3-F2</v>
          </cell>
          <cell r="D18">
            <v>45735</v>
          </cell>
        </row>
        <row r="19">
          <cell r="B19" t="str">
            <v>บริษัท โกลว์ พลังงาน จำกัด (มหาชน) (โครงการ 1)</v>
          </cell>
          <cell r="C19" t="str">
            <v>GE-F1</v>
          </cell>
          <cell r="D19">
            <v>44834</v>
          </cell>
        </row>
        <row r="20">
          <cell r="B20" t="str">
            <v>บริษัท โกลว์ พลังงาน จำกัด (มหาชน) (โครงการ 2)</v>
          </cell>
          <cell r="C20" t="str">
            <v>GE-F2</v>
          </cell>
          <cell r="D20">
            <v>44895</v>
          </cell>
        </row>
        <row r="21">
          <cell r="B21" t="str">
            <v>บริษัท ทีพีที ปิโตรเคมิคอลส์ จำกัด (มหาชน)</v>
          </cell>
          <cell r="C21" t="str">
            <v>TPT-F</v>
          </cell>
          <cell r="D21">
            <v>44227</v>
          </cell>
        </row>
        <row r="22">
          <cell r="B22" t="str">
            <v>บริษัท พีทีที โกลบอล เคมิคอล จำกัด (มหาชน) (โครงการ 1)</v>
          </cell>
          <cell r="C22" t="str">
            <v>PTC-F</v>
          </cell>
          <cell r="D22">
            <v>44286</v>
          </cell>
        </row>
        <row r="23">
          <cell r="B23" t="str">
            <v>บริษัท บี.กริม เพาเวอร์ (เอไออี-เอ็มทีพี) จำกัด (โครงการ 1)</v>
          </cell>
          <cell r="C23" t="str">
            <v>GS1-F1</v>
          </cell>
          <cell r="D23">
            <v>44925</v>
          </cell>
        </row>
        <row r="24">
          <cell r="B24" t="str">
            <v>บริษัท บี.กริม เพาเวอร์ (เอไออี-เอ็มทีพี) จำกัด (โครงการ 2)</v>
          </cell>
          <cell r="C24" t="str">
            <v>GS1-F2</v>
          </cell>
          <cell r="D24">
            <v>44456</v>
          </cell>
        </row>
        <row r="25">
          <cell r="B25" t="str">
            <v>บริษัท บางกอก โคเจนเนอเรชั่น จำกัด</v>
          </cell>
          <cell r="C25" t="str">
            <v>BCC-F</v>
          </cell>
          <cell r="D25">
            <v>44925</v>
          </cell>
        </row>
        <row r="26">
          <cell r="B26" t="str">
            <v>บริษัท โกลว์ เอสพีพี 2 จำกัด (โครงการ 1)</v>
          </cell>
          <cell r="C26" t="str">
            <v>GS2-F1</v>
          </cell>
          <cell r="D26">
            <v>45379</v>
          </cell>
        </row>
        <row r="27">
          <cell r="B27" t="str">
            <v>บริษัท โกลว์ เอสพีพี 2 จำกัด (โครงการ 2)</v>
          </cell>
          <cell r="C27" t="str">
            <v>GS2-F2</v>
          </cell>
          <cell r="D27">
            <v>45407</v>
          </cell>
        </row>
        <row r="28">
          <cell r="B28" t="str">
            <v>บริษัท โกลว์ เอสพีพี 11 จำกัด (โครงการ 1)</v>
          </cell>
          <cell r="C28" t="str">
            <v>GS11-F</v>
          </cell>
          <cell r="D28">
            <v>45933</v>
          </cell>
        </row>
        <row r="29">
          <cell r="B29" t="str">
            <v xml:space="preserve">บริษัท เอ็กโก โคเจนเนอเรชั่น จำกัด </v>
          </cell>
          <cell r="C29" t="str">
            <v>EGC-F</v>
          </cell>
          <cell r="D29">
            <v>45318</v>
          </cell>
        </row>
        <row r="30">
          <cell r="B30" t="str">
            <v>บริษัท สยามเพาเวอร์ เจนเนอเรชั่น จำกัด (มหาชน) (โครงการ 1)</v>
          </cell>
          <cell r="C30" t="str">
            <v>SPG-F1</v>
          </cell>
          <cell r="D30">
            <v>49671</v>
          </cell>
        </row>
        <row r="31">
          <cell r="B31" t="str">
            <v>บริษัท โกลว์ พลังงาน จำกัด (มหาชน) (โครงการ 3)</v>
          </cell>
          <cell r="C31" t="str">
            <v>GE-F3</v>
          </cell>
          <cell r="D31">
            <v>50191</v>
          </cell>
        </row>
        <row r="32">
          <cell r="B32" t="str">
            <v>บริษัท โกลว์ เอสพีพี 11 จำกัด (โครงการ 2)</v>
          </cell>
          <cell r="C32" t="str">
            <v>GS11-F2</v>
          </cell>
          <cell r="D32">
            <v>50385</v>
          </cell>
        </row>
        <row r="33">
          <cell r="B33" t="str">
            <v>บริษัท กัลฟ์ เจพี เอ็น แอล แอล จำกัด</v>
          </cell>
          <cell r="C33" t="str">
            <v>GNLL-F</v>
          </cell>
          <cell r="D33">
            <v>50525</v>
          </cell>
        </row>
        <row r="34">
          <cell r="B34" t="str">
            <v>บริษัท อมตะ บี.กริม เพาเวอร์ (ระยอง) 2 จำกัด</v>
          </cell>
          <cell r="C34" t="str">
            <v>ABR2-F</v>
          </cell>
          <cell r="D34">
            <v>50576</v>
          </cell>
        </row>
        <row r="35">
          <cell r="B35" t="str">
            <v>บริษัท อมตะ บี.กริม เพาเวอร์ (ระยอง) 1 จำกัด</v>
          </cell>
          <cell r="C35" t="str">
            <v>ABR1-F</v>
          </cell>
          <cell r="D35">
            <v>50709</v>
          </cell>
        </row>
        <row r="36">
          <cell r="B36" t="str">
            <v xml:space="preserve">บริษัท หนองแค โคเจนเนอเรชั่น จำกัด </v>
          </cell>
          <cell r="C36" t="str">
            <v>NKC-F</v>
          </cell>
          <cell r="D36">
            <v>44480</v>
          </cell>
        </row>
        <row r="37">
          <cell r="B37" t="str">
            <v>บริษัท กัลฟ์ เจพี เคพี1 จำกัด</v>
          </cell>
          <cell r="C37" t="str">
            <v>GKP1-F</v>
          </cell>
          <cell r="D37">
            <v>50409</v>
          </cell>
        </row>
        <row r="38">
          <cell r="B38" t="str">
            <v>บริษัท กัลฟ์ เจพี เคพี2 จำกัด</v>
          </cell>
          <cell r="C38" t="str">
            <v>GKP2-F</v>
          </cell>
          <cell r="D38">
            <v>50436</v>
          </cell>
        </row>
        <row r="39">
          <cell r="B39" t="str">
            <v>บริษัท กัลฟ์ เจพี ทีแอลซี จำกัด</v>
          </cell>
          <cell r="C39" t="str">
            <v>GTLC-F</v>
          </cell>
          <cell r="D39">
            <v>50464</v>
          </cell>
        </row>
        <row r="40">
          <cell r="B40" t="str">
            <v>บริษัท กัลฟ์ เจพี เอ็นเค2 จำกัด</v>
          </cell>
          <cell r="C40" t="str">
            <v>GNK2-F</v>
          </cell>
          <cell r="D40">
            <v>50678</v>
          </cell>
        </row>
        <row r="41">
          <cell r="B41" t="str">
            <v>บริษัท ราชบุรีเวอลด์ โคเจนเนอเรชั่น จำกัด (โครงการ 1)</v>
          </cell>
          <cell r="C41" t="str">
            <v>RBW-F1</v>
          </cell>
          <cell r="D41">
            <v>51089.65625</v>
          </cell>
        </row>
        <row r="42">
          <cell r="B42" t="str">
            <v>บริษัท ราชบุรีเวอลด์ โคเจนเนอเรชั่น จำกัด (โครงการ 2)</v>
          </cell>
          <cell r="C42" t="str">
            <v>RBW-F2</v>
          </cell>
          <cell r="D42">
            <v>51210.21875</v>
          </cell>
        </row>
        <row r="43">
          <cell r="B43" t="str">
            <v>บริษัท อมตะ บี.กริม เพาเวอร์ 4 จำกัด</v>
          </cell>
          <cell r="C43" t="str">
            <v>ABP4-F</v>
          </cell>
          <cell r="D43">
            <v>51454</v>
          </cell>
        </row>
        <row r="44">
          <cell r="B44" t="str">
            <v>บริษัท บี.กริม บีไอพี เพาเวอร์ 2 จำกัด</v>
          </cell>
          <cell r="C44" t="str">
            <v>BIP2-F</v>
          </cell>
          <cell r="D44">
            <v>51501</v>
          </cell>
        </row>
        <row r="45">
          <cell r="B45" t="str">
            <v>บริษัท พีพีทีซี จำกัด</v>
          </cell>
          <cell r="C45" t="str">
            <v>PPT-F</v>
          </cell>
          <cell r="D45">
            <v>51588</v>
          </cell>
        </row>
        <row r="46">
          <cell r="B46" t="str">
            <v>บริษัท ท็อป เอสพีพี จำกัด (โครงการ 1)</v>
          </cell>
          <cell r="C46" t="str">
            <v>TOPS-F1</v>
          </cell>
          <cell r="D46">
            <v>51591</v>
          </cell>
        </row>
        <row r="47">
          <cell r="B47" t="str">
            <v>บริษัท อ่างทอง เพาเวอร์ จำกัด</v>
          </cell>
          <cell r="C47" t="str">
            <v>ATP-F</v>
          </cell>
          <cell r="D47">
            <v>51624</v>
          </cell>
        </row>
        <row r="48">
          <cell r="B48" t="str">
            <v xml:space="preserve">บริษัท อมตะ บี.กริม เพาเวอร์ 5 จำกัด </v>
          </cell>
          <cell r="C48" t="str">
            <v>ABP5-F</v>
          </cell>
          <cell r="D48">
            <v>51652</v>
          </cell>
        </row>
        <row r="49">
          <cell r="B49" t="str">
            <v>บริษัท ท็อป เอสพีพี จำกัด (โครงการ 2)</v>
          </cell>
          <cell r="C49" t="str">
            <v>TOPS-F2</v>
          </cell>
          <cell r="D49">
            <v>51652</v>
          </cell>
        </row>
        <row r="50">
          <cell r="B50" t="str">
            <v>บริษัท ผลิตไฟฟ้า นวนคร จำกัด</v>
          </cell>
          <cell r="C50" t="str">
            <v>ENV-F</v>
          </cell>
          <cell r="D50">
            <v>51652</v>
          </cell>
        </row>
        <row r="51">
          <cell r="B51" t="str">
            <v>บริษัท บี.กริม เพาเวอร์ (ดับบลิวเอชเอ) 1 จำกัด</v>
          </cell>
          <cell r="C51" t="str">
            <v>BPW1-F</v>
          </cell>
          <cell r="D51">
            <v>51805</v>
          </cell>
        </row>
        <row r="52">
          <cell r="B52" t="str">
            <v>บริษัท เอสเอสยูที จำกัด (โครงการ 2)</v>
          </cell>
          <cell r="C52" t="str">
            <v>SSUT-F2</v>
          </cell>
          <cell r="D52">
            <v>51837</v>
          </cell>
        </row>
        <row r="53">
          <cell r="B53" t="str">
            <v>บริษัท เอสเอสยูที จำกัด (โครงการ 1)</v>
          </cell>
          <cell r="C53" t="str">
            <v>SSUT-F1</v>
          </cell>
          <cell r="D53">
            <v>51863</v>
          </cell>
        </row>
        <row r="54">
          <cell r="B54" t="str">
            <v>บริษัท แอ๊ดวานซ์ อะโกร เอเชีย จำกัด</v>
          </cell>
          <cell r="C54" t="str">
            <v>AAA-F</v>
          </cell>
          <cell r="D54">
            <v>51906</v>
          </cell>
        </row>
        <row r="55">
          <cell r="B55" t="str">
            <v xml:space="preserve">บริษัท กัลฟ์ วีทีพี จำกัด </v>
          </cell>
          <cell r="C55" t="str">
            <v>GVTP-F</v>
          </cell>
          <cell r="D55">
            <v>52001</v>
          </cell>
        </row>
        <row r="56">
          <cell r="B56" t="str">
            <v>บริษัท โรจนะเพาเวอร์ จำกัด (โครงการ 3)</v>
          </cell>
          <cell r="C56" t="str">
            <v>RP-F3</v>
          </cell>
          <cell r="D56">
            <v>52036</v>
          </cell>
        </row>
        <row r="57">
          <cell r="B57" t="str">
            <v>บริษัท บางปะอิน โคเจนเนอเรชั่น จำกัด (โครงการ 2)</v>
          </cell>
          <cell r="C57" t="str">
            <v>BIC-F2</v>
          </cell>
          <cell r="D57">
            <v>52045</v>
          </cell>
        </row>
        <row r="58">
          <cell r="B58" t="str">
            <v xml:space="preserve">บริษัท กัลฟ์ ทีเอส1 จำกัด </v>
          </cell>
          <cell r="C58" t="str">
            <v>GTS1-F</v>
          </cell>
          <cell r="D58">
            <v>52054</v>
          </cell>
        </row>
        <row r="59">
          <cell r="B59" t="str">
            <v>บริษัท คลองหลวง ยูทิลิตี้ จำกัด</v>
          </cell>
          <cell r="C59" t="str">
            <v>KGLU-F</v>
          </cell>
          <cell r="D59">
            <v>52066</v>
          </cell>
        </row>
        <row r="60">
          <cell r="B60" t="str">
            <v>บริษัท กัลฟ์ ทีเอส2 จำกัด</v>
          </cell>
          <cell r="C60" t="str">
            <v>GTS2-F</v>
          </cell>
          <cell r="D60">
            <v>52109</v>
          </cell>
        </row>
        <row r="61">
          <cell r="B61" t="str">
            <v>บริษัท บ้านโป่ง ยูทิลิตี้ จำกัด (โครงการ 1)</v>
          </cell>
          <cell r="C61" t="str">
            <v>BPU-F1</v>
          </cell>
          <cell r="D61">
            <v>52139</v>
          </cell>
        </row>
        <row r="62">
          <cell r="B62" t="str">
            <v>บริษัท บ้านโป่ง ยูทิลิตี้ จำกัด (โครงการ 2)</v>
          </cell>
          <cell r="C62" t="str">
            <v>BPU-F2</v>
          </cell>
          <cell r="D62">
            <v>52139</v>
          </cell>
        </row>
        <row r="63">
          <cell r="B63" t="str">
            <v xml:space="preserve">บริษัท กัลฟ์ ทีเอส3 จำกัด </v>
          </cell>
          <cell r="C63" t="str">
            <v>GTS3-F</v>
          </cell>
          <cell r="D63">
            <v>52170</v>
          </cell>
        </row>
        <row r="64">
          <cell r="B64" t="str">
            <v>บริษัท ไออาร์พีซี คลีน เพาเวอร์ จำกัด (โครงการ 1)</v>
          </cell>
          <cell r="C64" t="str">
            <v>IRPP-F1</v>
          </cell>
          <cell r="D64">
            <v>52176</v>
          </cell>
        </row>
        <row r="65">
          <cell r="B65" t="str">
            <v>บริษัท ไออาร์พีซี คลีน เพาเวอร์ จำกัด (โครงการ 2)</v>
          </cell>
          <cell r="C65" t="str">
            <v>IRPP-F2</v>
          </cell>
          <cell r="D65">
            <v>52184</v>
          </cell>
        </row>
        <row r="66">
          <cell r="B66" t="str">
            <v xml:space="preserve">บริษัท กัลฟ์ ทีเอส4 จำกัด </v>
          </cell>
          <cell r="C66" t="str">
            <v>GTS4-F</v>
          </cell>
          <cell r="D66">
            <v>52231</v>
          </cell>
        </row>
        <row r="67">
          <cell r="B67" t="str">
            <v xml:space="preserve">บริษัท อมตะ บี.กริม เพาเวอร์ (ระยอง) 3 จำกัด </v>
          </cell>
          <cell r="C67" t="str">
            <v>ABR3-F</v>
          </cell>
          <cell r="D67">
            <v>52262</v>
          </cell>
        </row>
        <row r="68">
          <cell r="B68" t="str">
            <v xml:space="preserve">บริษัท กัลฟ์ เอ็นซี จำกัด </v>
          </cell>
          <cell r="C68" t="str">
            <v>GNC-F</v>
          </cell>
          <cell r="D68">
            <v>52290</v>
          </cell>
        </row>
        <row r="69">
          <cell r="B69" t="str">
            <v xml:space="preserve">บริษัท อมตะ บี.กริม เพาเวอร์ (ระยอง) 4 จำกัด </v>
          </cell>
          <cell r="C69" t="str">
            <v>ABR4-F</v>
          </cell>
          <cell r="D69">
            <v>52382</v>
          </cell>
        </row>
        <row r="70">
          <cell r="B70" t="str">
            <v>บริษัท กัลฟ์ บีแอล จำกัด</v>
          </cell>
          <cell r="C70" t="str">
            <v>GBL-F</v>
          </cell>
          <cell r="D70">
            <v>52474</v>
          </cell>
        </row>
        <row r="71">
          <cell r="B71" t="str">
            <v>บริษัท อมตะ บี.กริม เพาเวอร์ (ระยอง) 5 จำกัด</v>
          </cell>
          <cell r="C71" t="str">
            <v>ABR5-F</v>
          </cell>
          <cell r="D71">
            <v>52504</v>
          </cell>
        </row>
        <row r="72">
          <cell r="B72" t="str">
            <v>บริษัท กัลฟ์ บีพี จำกัด</v>
          </cell>
          <cell r="C72" t="str">
            <v>GBP-F</v>
          </cell>
          <cell r="D72">
            <v>52535</v>
          </cell>
        </row>
        <row r="73">
          <cell r="B73" t="str">
            <v>บริษัท กัลฟ์ เอ็นแอลแอล 2 จำกัด</v>
          </cell>
          <cell r="C73" t="str">
            <v>GNLL2-F</v>
          </cell>
          <cell r="D73">
            <v>52596</v>
          </cell>
        </row>
        <row r="74">
          <cell r="B74" t="str">
            <v>บริษัท กัลฟ์ เอ็นพีเอ็ม จำกัด</v>
          </cell>
          <cell r="C74" t="str">
            <v>GNPM-F</v>
          </cell>
          <cell r="D74">
            <v>52656</v>
          </cell>
        </row>
        <row r="75">
          <cell r="B75" t="str">
            <v>บริษัท กัลฟ์ เอ็นอาร์วี1 จำกัด</v>
          </cell>
          <cell r="C75" t="str">
            <v>GNRV1-F</v>
          </cell>
          <cell r="D75">
            <v>52717</v>
          </cell>
        </row>
        <row r="76">
          <cell r="B76" t="str">
            <v>บริษัท เบิกไพรโคเจนเนอเรชั่น จำกัด</v>
          </cell>
          <cell r="C76" t="str">
            <v>BPC-F</v>
          </cell>
          <cell r="D76">
            <v>52748</v>
          </cell>
        </row>
        <row r="77">
          <cell r="B77" t="str">
            <v>บริษัท กัลฟ์ เอ็นอาร์วี2 จำกัด</v>
          </cell>
          <cell r="C77" t="str">
            <v>GNRV2-F</v>
          </cell>
          <cell r="D77">
            <v>52778</v>
          </cell>
        </row>
        <row r="78">
          <cell r="B78" t="str">
            <v>บริษัท บีเอ็มพี เอ็นเนอร์ยี่ จำกัด (มหาชน)</v>
          </cell>
          <cell r="C78" t="str">
            <v>BMP-F</v>
          </cell>
          <cell r="D78">
            <v>46858</v>
          </cell>
        </row>
        <row r="79">
          <cell r="B79" t="str">
            <v>บริษัท โรงไฟฟ้าน้ำตาลขอนแก่น จำกัด (โครงการ 1)</v>
          </cell>
          <cell r="C79" t="str">
            <v>KKS-F</v>
          </cell>
          <cell r="D79">
            <v>46371</v>
          </cell>
        </row>
        <row r="80">
          <cell r="B80" t="str">
            <v>บริษัท เนชั่นแนล เพาเวอร์ แพลนท์ 3 จำกัด</v>
          </cell>
          <cell r="C80" t="str">
            <v>NP3-F</v>
          </cell>
          <cell r="D80">
            <v>45641</v>
          </cell>
        </row>
        <row r="81">
          <cell r="B81" t="str">
            <v>บริษัท มิตรผล ไบโอ-เพาเวอร์ จำกัด (โครงการ 2)</v>
          </cell>
          <cell r="C81" t="str">
            <v>MPB-F2</v>
          </cell>
          <cell r="D81">
            <v>49260</v>
          </cell>
        </row>
        <row r="82">
          <cell r="B82" t="str">
            <v>บริษัท มิตรผล ไบโอ-เพาเวอร์ จำกัด (โครงการ 1)</v>
          </cell>
          <cell r="C82" t="str">
            <v>MPB-F1</v>
          </cell>
          <cell r="D82">
            <v>45905</v>
          </cell>
        </row>
        <row r="83">
          <cell r="B83" t="str">
            <v>บริษัท ผลิตไฟฟ้าครบุรี จำกัด</v>
          </cell>
          <cell r="C83" t="str">
            <v>KHB-F</v>
          </cell>
          <cell r="D83">
            <v>51136</v>
          </cell>
        </row>
        <row r="84">
          <cell r="B84" t="str">
            <v>บริษัท บัวใหญ่ ไบโอ เพาเวอร์ จำกัด</v>
          </cell>
          <cell r="C84" t="str">
            <v>BYBP-F</v>
          </cell>
          <cell r="D84">
            <v>53021</v>
          </cell>
        </row>
        <row r="85">
          <cell r="B85" t="str">
            <v>บริษัท เนชั่นแนล เพาเวอร์ แพลนท์ 5 จำกัด</v>
          </cell>
          <cell r="C85" t="str">
            <v>NP5-F</v>
          </cell>
          <cell r="D85">
            <v>46675</v>
          </cell>
        </row>
        <row r="86">
          <cell r="B86" t="str">
            <v>บริษัท เนชั่นแนล เพาเวอร์ แพลนท์ 5 จำกัด (โครงการ 2)</v>
          </cell>
          <cell r="C86" t="str">
            <v>NP5-F2</v>
          </cell>
          <cell r="D86">
            <v>46675</v>
          </cell>
        </row>
        <row r="87">
          <cell r="B87" t="str">
            <v>บริษัท เอ.ที. ไบโอพาวเวอร์ จำกัด</v>
          </cell>
          <cell r="C87" t="str">
            <v>ATB-F</v>
          </cell>
          <cell r="D87">
            <v>47529</v>
          </cell>
        </row>
        <row r="88">
          <cell r="B88" t="str">
            <v>บริษัท กัลฟ์ ยะลา กรีน จำกัด</v>
          </cell>
          <cell r="C88" t="str">
            <v>GYG-F</v>
          </cell>
          <cell r="D88">
            <v>48179</v>
          </cell>
        </row>
        <row r="89">
          <cell r="B89" t="str">
            <v>บริษัท ร้อยเอ็ด กรีน จำกัด</v>
          </cell>
          <cell r="C89" t="str">
            <v>REG-F</v>
          </cell>
          <cell r="D89">
            <v>45440</v>
          </cell>
        </row>
        <row r="90">
          <cell r="B90" t="str">
            <v>บริษัท มิตรผล ไบโอ-เพาเวอร์ (ด่านช้าง) จำกัด (โครงการ 2)</v>
          </cell>
          <cell r="C90" t="str">
            <v>MPBD-F2</v>
          </cell>
          <cell r="D90">
            <v>49260</v>
          </cell>
        </row>
        <row r="91">
          <cell r="B91" t="str">
            <v>บริษัท มิตรผล ไบโอ-เพาเวอร์ (ด่านช้าง) จำกัด (โครงการ 1)</v>
          </cell>
          <cell r="C91" t="str">
            <v>MPBD-F1</v>
          </cell>
          <cell r="D91">
            <v>45852</v>
          </cell>
        </row>
        <row r="92">
          <cell r="B92" t="str">
            <v>บริษัท สุราษฎร์ธานี กรีน  เอ็นเนอยี่ จำกัด</v>
          </cell>
          <cell r="C92" t="str">
            <v>SGE-F</v>
          </cell>
          <cell r="D92">
            <v>47529</v>
          </cell>
        </row>
        <row r="93">
          <cell r="B93" t="str">
            <v>บริษัท มุ่งเจริญกรีนเพาเวอร์ จำกัด</v>
          </cell>
          <cell r="C93" t="str">
            <v>MGP-F</v>
          </cell>
          <cell r="D93">
            <v>46006</v>
          </cell>
        </row>
        <row r="94">
          <cell r="B94" t="str">
            <v>บริษัท มุ่งเจริญ ไบโอแมส จำกัด</v>
          </cell>
          <cell r="C94" t="str">
            <v>MGB-F</v>
          </cell>
          <cell r="D94">
            <v>47894</v>
          </cell>
        </row>
        <row r="95">
          <cell r="B95" t="str">
            <v>บริษัท โรงไฟฟ้าน้ำตาลขอนแก่น จำกัด (โครงการ 2)</v>
          </cell>
          <cell r="C95" t="str">
            <v>KKS-N2</v>
          </cell>
        </row>
        <row r="96">
          <cell r="B96" t="str">
            <v>บริษัท มิตรผล ไบโอ-เพาเวอร์ (กาฬสินธุ์) จำกัด</v>
          </cell>
          <cell r="C96" t="str">
            <v>MPBK-N</v>
          </cell>
        </row>
        <row r="97">
          <cell r="B97" t="str">
            <v>บริษัท มิตรผล ไบโอ-เพาเวอร์ (ภูเวียง) จำกัด</v>
          </cell>
          <cell r="C97" t="str">
            <v>MPVS-N</v>
          </cell>
        </row>
        <row r="98">
          <cell r="B98" t="str">
            <v>กรมพัฒนาพลังงานทดแทนและอนุรักษ์พลังงาน</v>
          </cell>
          <cell r="C98" t="str">
            <v>DEDE-N</v>
          </cell>
        </row>
        <row r="99">
          <cell r="B99" t="str">
            <v>บริษัท บ้านชวน พัฒนา จำกัด</v>
          </cell>
          <cell r="C99" t="str">
            <v>BCHD-N</v>
          </cell>
        </row>
        <row r="100">
          <cell r="B100" t="str">
            <v>บริษัท ชัยภูมิ วินด์ฟาร์ม จำกัด</v>
          </cell>
          <cell r="C100" t="str">
            <v>CYPW-N</v>
          </cell>
        </row>
        <row r="101">
          <cell r="B101" t="str">
            <v>บริษัท วะตะแบก วินด์ จำกัด</v>
          </cell>
          <cell r="C101" t="str">
            <v>WTB-N</v>
          </cell>
        </row>
        <row r="102">
          <cell r="B102" t="str">
            <v>บริษัท เค.อาร์.เอส.ทรี จำกัด</v>
          </cell>
          <cell r="C102" t="str">
            <v>KRST-N</v>
          </cell>
        </row>
        <row r="103">
          <cell r="B103" t="str">
            <v>บริษัท เบญจรัตน์ พัฒนา จำกัด</v>
          </cell>
          <cell r="C103" t="str">
            <v>BJRD-N</v>
          </cell>
        </row>
        <row r="104">
          <cell r="B104" t="str">
            <v>บริษัท นายางกลัก พลังลม จำกัด</v>
          </cell>
          <cell r="C104" t="str">
            <v>NYKW-N</v>
          </cell>
        </row>
        <row r="105">
          <cell r="B105" t="str">
            <v>บริษัท โป่งนก พัฒนา จำกัด</v>
          </cell>
          <cell r="C105" t="str">
            <v>PND-N</v>
          </cell>
        </row>
        <row r="106">
          <cell r="B106" t="str">
            <v>บริษัท นายางกลัก พัฒนา จำกัด</v>
          </cell>
          <cell r="C106" t="str">
            <v>NYKD-W</v>
          </cell>
        </row>
        <row r="107">
          <cell r="B107" t="str">
            <v>บริษัท พัฒนาพลังงานลม จำกัด</v>
          </cell>
          <cell r="C107" t="str">
            <v>WED-NWWF</v>
          </cell>
        </row>
        <row r="108">
          <cell r="B108" t="str">
            <v>บริษัท โคราชวินด์เอ็นเนอร์ยี จำกัด</v>
          </cell>
          <cell r="C108" t="str">
            <v>KWE-N</v>
          </cell>
        </row>
        <row r="109">
          <cell r="B109" t="str">
            <v>บริษัท อุตสาหกรรมอ่างเวียน จำกัด</v>
          </cell>
          <cell r="C109" t="str">
            <v>AWI-N</v>
          </cell>
        </row>
        <row r="110">
          <cell r="B110" t="str">
            <v>บริษัท เฟิร์ส โคราช วินด์ จำกัด</v>
          </cell>
          <cell r="C110" t="str">
            <v>FKW-N</v>
          </cell>
        </row>
        <row r="111">
          <cell r="B111" t="str">
            <v>บริษัท เค.อาร์.ทู. จำกัด</v>
          </cell>
          <cell r="C111" t="str">
            <v>KRT-N</v>
          </cell>
        </row>
        <row r="112">
          <cell r="B112" t="str">
            <v>บริษัท ทรอปิคอล วินด์ จำกัด</v>
          </cell>
          <cell r="C112" t="str">
            <v>TPCW-N</v>
          </cell>
        </row>
        <row r="113">
          <cell r="B113" t="str">
            <v>บริษัท เทพารักษ์ วินด์ จำกัด</v>
          </cell>
          <cell r="C113" t="str">
            <v>TPRW-N</v>
          </cell>
        </row>
        <row r="114">
          <cell r="B114" t="str">
            <v>บริษัท เค.อาร์.วัน จำกัด</v>
          </cell>
          <cell r="C114" t="str">
            <v>KRO-N</v>
          </cell>
        </row>
        <row r="115">
          <cell r="B115" t="str">
            <v>บริษัท กรีโนเวชั่น เพาเวอร์ จำกัด</v>
          </cell>
          <cell r="C115" t="str">
            <v>GNP-N</v>
          </cell>
        </row>
        <row r="116">
          <cell r="B116" t="str">
            <v>บริษัท กฤษณา วินด์ พาวเวอร์ จำกัด</v>
          </cell>
          <cell r="C116" t="str">
            <v>KSNW-N</v>
          </cell>
        </row>
        <row r="117">
          <cell r="B117" t="str">
            <v>บริษัท อีเอ วินด์ หาดกังหัน 3 จำกัด (โครงการ 2)</v>
          </cell>
          <cell r="C117" t="str">
            <v>EAH3-N2</v>
          </cell>
        </row>
        <row r="118">
          <cell r="B118" t="str">
            <v>บริษัท อีเอ วินด์ หาดกังหัน 3 จำกัด (โครงการ 3)</v>
          </cell>
          <cell r="C118" t="str">
            <v>EAH3-N3</v>
          </cell>
        </row>
        <row r="119">
          <cell r="B119" t="str">
            <v>บริษัท เกษตรไทยไบโอเพาเวอร์ จำกัด</v>
          </cell>
          <cell r="C119" t="str">
            <v>KTB-N</v>
          </cell>
        </row>
        <row r="120">
          <cell r="B120" t="str">
            <v>บริษัท อีเอ โซล่า นครสวรรค์ จำกัด</v>
          </cell>
          <cell r="C120" t="str">
            <v>EAN-N</v>
          </cell>
        </row>
        <row r="121">
          <cell r="B121" t="str">
            <v>บริษัท รวมผลไบโอเพาเวอร์ จำกัด (โครงการ 2)</v>
          </cell>
          <cell r="C121" t="str">
            <v>RPBP-N2</v>
          </cell>
        </row>
        <row r="122">
          <cell r="B122" t="str">
            <v>บริษัท รวมผลไบโอเพาเวอร์ จำกัด (โครงการ 1)</v>
          </cell>
          <cell r="C122" t="str">
            <v>RPBP-N1</v>
          </cell>
        </row>
        <row r="123">
          <cell r="B123" t="str">
            <v>บริษัท ปัตตานี กรีน จำกัด</v>
          </cell>
          <cell r="C123" t="str">
            <v>PTNG-N</v>
          </cell>
        </row>
        <row r="124">
          <cell r="B124" t="str">
            <v>บริษัท บีซีพีจี จำกัด (มหาชน)</v>
          </cell>
          <cell r="C124" t="str">
            <v>BCPG-N</v>
          </cell>
        </row>
        <row r="125">
          <cell r="B125" t="str">
            <v>บริษัท อีเอ โซล่า พิษณุโลก จำกัด</v>
          </cell>
          <cell r="C125" t="str">
            <v>EAP-N</v>
          </cell>
        </row>
        <row r="126">
          <cell r="B126" t="str">
            <v>บริษัท ไทยรุ่งเรืองอุตสาหกรรม จำกัด</v>
          </cell>
          <cell r="C126" t="str">
            <v>TRI-N</v>
          </cell>
        </row>
        <row r="127">
          <cell r="B127" t="str">
            <v>บริษัท เขาค้อ วินด์ พาวเวอร์ จำกัด</v>
          </cell>
          <cell r="C127" t="str">
            <v>KWP-N</v>
          </cell>
        </row>
        <row r="128">
          <cell r="B128" t="str">
            <v>บริษัท วินชัย จำกัด</v>
          </cell>
          <cell r="C128" t="str">
            <v>WC-N</v>
          </cell>
        </row>
        <row r="129">
          <cell r="B129" t="str">
            <v>บริษัท พัฒนาพลังงานธรรมชาติ จำกัด</v>
          </cell>
          <cell r="C129" t="str">
            <v>NED-N</v>
          </cell>
        </row>
        <row r="130">
          <cell r="B130" t="str">
            <v>บริษัท เสริมสร้างพลังงาน จำกัด</v>
          </cell>
          <cell r="C130" t="str">
            <v>SSP-N</v>
          </cell>
        </row>
        <row r="131">
          <cell r="B131" t="str">
            <v>บริษัท เอสพีพี ซิค จำกัด</v>
          </cell>
          <cell r="C131" t="str">
            <v>SPP6-N</v>
          </cell>
          <cell r="D131">
            <v>51499</v>
          </cell>
        </row>
        <row r="132">
          <cell r="B132" t="str">
            <v>บริษัท อีเอ โซล่า ลำปาง จำกัด</v>
          </cell>
          <cell r="C132" t="str">
            <v>EAL-N</v>
          </cell>
        </row>
        <row r="133">
          <cell r="B133" t="str">
            <v>บริษัท มิตรผล ไบโอ-เพาเวอร์ (ภูหลวง) จำกัด (โครงการ 2)</v>
          </cell>
          <cell r="C133" t="str">
            <v>MPBL-N2</v>
          </cell>
        </row>
        <row r="134">
          <cell r="B134" t="str">
            <v>บริษัท มิตรผล ไบโอ-เพาเวอร์ (ภูหลวง) จำกัด (โครงการ 1)</v>
          </cell>
          <cell r="C134" t="str">
            <v>MPBL-N1</v>
          </cell>
        </row>
        <row r="135">
          <cell r="B135" t="str">
            <v>บริษัท อีเอ วินด์ หาดกังหัน 3 จำกัด (โครงการ 1)</v>
          </cell>
          <cell r="C135" t="str">
            <v>EAH3-N1</v>
          </cell>
        </row>
        <row r="136">
          <cell r="B136" t="str">
            <v>บริษัท กัลฟ์ จะนะ กรีน จำกัด</v>
          </cell>
          <cell r="C136" t="str">
            <v>GCG-N</v>
          </cell>
        </row>
        <row r="137">
          <cell r="B137" t="str">
            <v>บริษัท ทีพีไอ โพลีน เพาเวอร์ จำกัด (มหาชน) (โครงการ 1)</v>
          </cell>
          <cell r="C137" t="str">
            <v>TPI-N1</v>
          </cell>
        </row>
        <row r="138">
          <cell r="B138" t="str">
            <v>บริษัท อีเอส พลังงาน จำกัด</v>
          </cell>
          <cell r="C138" t="str">
            <v>ESE-N</v>
          </cell>
        </row>
        <row r="139">
          <cell r="B139" t="str">
            <v>บริษัท อีเอส พลังงาน จำกัด (โครงการ 2)</v>
          </cell>
          <cell r="C139" t="str">
            <v>ESE-N2</v>
          </cell>
        </row>
        <row r="140">
          <cell r="B140" t="str">
            <v>บริษัท น้ำตาลสระบุรี จำกัด</v>
          </cell>
          <cell r="C140" t="str">
            <v>SRS-N</v>
          </cell>
        </row>
        <row r="141">
          <cell r="B141" t="str">
            <v>บริษัท ทีพีไอ โพลีน เพาเวอร์ จำกัด (มหาชน) (โครงการ 3)</v>
          </cell>
          <cell r="C141" t="str">
            <v>TPI-N3</v>
          </cell>
        </row>
        <row r="142">
          <cell r="B142" t="str">
            <v>บริษัท ร่วมกำลาภพาวเวอร์ จำกัด</v>
          </cell>
          <cell r="C142" t="str">
            <v>RKP-N</v>
          </cell>
        </row>
        <row r="143">
          <cell r="B143" t="str">
            <v>บริษัท ทีพีไอ โพลีน เพาเวอร์ จำกัด (มหาชน) (โครงการ 2)</v>
          </cell>
          <cell r="C143" t="str">
            <v>TPI-N2</v>
          </cell>
        </row>
        <row r="144">
          <cell r="B144" t="str">
            <v>บริษัท น้ำตาลรีไฟน์ชัยมงคล จำกัด</v>
          </cell>
          <cell r="C144" t="str">
            <v>RCMS-N</v>
          </cell>
        </row>
        <row r="145">
          <cell r="B145" t="str">
            <v>บริษัท มิตรผล ไบโอ-เพาเวอร์ (ด่านช้าง) จำกัด (โครงการ 3)</v>
          </cell>
          <cell r="C145" t="str">
            <v>MPBD-N3</v>
          </cell>
        </row>
        <row r="146">
          <cell r="B146" t="str">
            <v>บริษัท อู่ทองกรีนพาวเวอร์ จำกัด</v>
          </cell>
          <cell r="C146" t="str">
            <v>UTGP-F</v>
          </cell>
          <cell r="D146">
            <v>50343</v>
          </cell>
        </row>
        <row r="147">
          <cell r="B147" t="str">
            <v>บริษัท เบอร์ล่า คาร์บอน (ไทยแลนด์) จำกัด (มหาชน)</v>
          </cell>
          <cell r="C147" t="str">
            <v>BCT-N</v>
          </cell>
        </row>
        <row r="148">
          <cell r="B148" t="str">
            <v>บริษัท น้ำตาลกุมภวาปี จำกัด</v>
          </cell>
          <cell r="C148" t="str">
            <v>KPS-N</v>
          </cell>
        </row>
        <row r="149">
          <cell r="B149" t="str">
            <v>บริษัท อุทัยธานี ไบโอ เอเนอยี่ จำกัด</v>
          </cell>
          <cell r="C149" t="str">
            <v>UBE-N</v>
          </cell>
        </row>
        <row r="150">
          <cell r="B150" t="str">
            <v>บริษัท ไทยเอกลักษณ์เพาเวอร์ จำกัด</v>
          </cell>
          <cell r="C150" t="str">
            <v>TEP-N</v>
          </cell>
        </row>
        <row r="151">
          <cell r="B151" t="str">
            <v>บริษัท ปัญจพล พัลพ์ อินดัสตรี้ จำกัด (มหาชน)</v>
          </cell>
          <cell r="C151" t="str">
            <v>PPI-N</v>
          </cell>
        </row>
        <row r="152">
          <cell r="B152" t="str">
            <v>บริษัท ไออาร์พีซี จำกัด (มหาชน)</v>
          </cell>
          <cell r="C152" t="str">
            <v>IRPC-N</v>
          </cell>
        </row>
        <row r="153">
          <cell r="B153" t="str">
            <v>บริษัท โกลบอล เพาเวอร์ ซินเนอร์ยี่ จำกัด (โครงการ 1)</v>
          </cell>
          <cell r="C153" t="str">
            <v>GPS-N1</v>
          </cell>
        </row>
        <row r="154">
          <cell r="B154" t="str">
            <v>บริษัท โกลบอล เพาเวอร์ ซินเนอร์ยี่ จำกัด (โครงการ 2)</v>
          </cell>
          <cell r="C154" t="str">
            <v>GPS-N2</v>
          </cell>
        </row>
        <row r="155">
          <cell r="B155" t="str">
            <v>บริษัท พีทีที โกลบอล เคมิคอล จำกัด (มหาชน) (โครงการ 2)</v>
          </cell>
          <cell r="C155" t="str">
            <v>PTC-N2</v>
          </cell>
        </row>
        <row r="156">
          <cell r="B156" t="str">
            <v>บริษัท ผลิตไฟฟ้าและน้ำเย็น จำกัด</v>
          </cell>
          <cell r="C156" t="str">
            <v>DCP-N</v>
          </cell>
        </row>
        <row r="157">
          <cell r="B157" t="str">
            <v>บริษัท ยูเอซี เอ็นเนอร์ยี่ จำกัด</v>
          </cell>
          <cell r="C157" t="str">
            <v>UACE-N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BD085-193A-4C53-A165-35EBACCE7096}">
  <sheetPr>
    <tabColor rgb="FF7030A0"/>
  </sheetPr>
  <dimension ref="A1:L92"/>
  <sheetViews>
    <sheetView tabSelected="1" view="pageBreakPreview" topLeftCell="A3" zoomScale="85" zoomScaleNormal="100" zoomScaleSheetLayoutView="85" workbookViewId="0">
      <selection activeCell="M13" sqref="M13"/>
    </sheetView>
  </sheetViews>
  <sheetFormatPr defaultColWidth="9" defaultRowHeight="22.65" customHeight="1" x14ac:dyDescent="0.7"/>
  <cols>
    <col min="1" max="1" width="3.19921875" style="495" customWidth="1"/>
    <col min="2" max="2" width="2.8984375" style="495" customWidth="1"/>
    <col min="3" max="3" width="3.3984375" style="495" customWidth="1"/>
    <col min="4" max="4" width="34.69921875" style="495" customWidth="1"/>
    <col min="5" max="5" width="14.09765625" style="495" customWidth="1"/>
    <col min="6" max="6" width="17.8984375" style="495" bestFit="1" customWidth="1"/>
    <col min="7" max="7" width="17.3984375" style="495" customWidth="1"/>
    <col min="8" max="8" width="12.8984375" style="495" customWidth="1"/>
    <col min="9" max="9" width="9" style="495"/>
    <col min="10" max="10" width="8.8984375" style="495" bestFit="1" customWidth="1"/>
    <col min="11" max="16384" width="9" style="495"/>
  </cols>
  <sheetData>
    <row r="1" spans="1:11" s="493" customFormat="1" ht="27" customHeight="1" x14ac:dyDescent="0.75">
      <c r="A1" s="491"/>
      <c r="B1" s="492"/>
      <c r="C1" s="492"/>
      <c r="D1" s="492"/>
      <c r="E1" s="492"/>
      <c r="F1" s="492"/>
      <c r="G1" s="492"/>
      <c r="H1" s="492"/>
    </row>
    <row r="2" spans="1:11" s="493" customFormat="1" ht="24" customHeight="1" x14ac:dyDescent="0.75">
      <c r="A2" s="491" t="s">
        <v>726</v>
      </c>
      <c r="B2" s="494"/>
      <c r="C2" s="494"/>
      <c r="D2" s="494"/>
      <c r="E2" s="494"/>
      <c r="F2" s="494"/>
      <c r="G2" s="494"/>
      <c r="H2" s="494"/>
    </row>
    <row r="3" spans="1:11" s="493" customFormat="1" ht="25.5" customHeight="1" x14ac:dyDescent="0.75">
      <c r="A3" s="491" t="s">
        <v>742</v>
      </c>
      <c r="B3" s="494"/>
      <c r="C3" s="494"/>
      <c r="D3" s="494"/>
      <c r="E3" s="494"/>
      <c r="F3" s="494"/>
      <c r="G3" s="494"/>
      <c r="H3" s="494"/>
    </row>
    <row r="4" spans="1:11" ht="23.4" thickBot="1" x14ac:dyDescent="0.75"/>
    <row r="5" spans="1:11" ht="43.5" customHeight="1" thickBot="1" x14ac:dyDescent="0.75">
      <c r="A5" s="496" t="s">
        <v>727</v>
      </c>
      <c r="B5" s="497"/>
      <c r="C5" s="497"/>
      <c r="D5" s="498"/>
      <c r="E5" s="499" t="s">
        <v>728</v>
      </c>
      <c r="F5" s="500" t="s">
        <v>729</v>
      </c>
      <c r="G5" s="500" t="s">
        <v>730</v>
      </c>
      <c r="H5" s="500" t="s">
        <v>731</v>
      </c>
    </row>
    <row r="6" spans="1:11" ht="8.1" customHeight="1" x14ac:dyDescent="0.7">
      <c r="A6" s="501"/>
      <c r="B6" s="502"/>
      <c r="C6" s="502"/>
      <c r="D6" s="503"/>
      <c r="E6" s="504"/>
      <c r="F6" s="505"/>
      <c r="G6" s="505"/>
      <c r="H6" s="504"/>
    </row>
    <row r="7" spans="1:11" ht="21.75" customHeight="1" x14ac:dyDescent="0.7">
      <c r="A7" s="506" t="s">
        <v>732</v>
      </c>
      <c r="B7" s="507" t="s">
        <v>733</v>
      </c>
      <c r="C7" s="508"/>
      <c r="D7" s="509"/>
      <c r="E7" s="510"/>
      <c r="F7" s="510"/>
      <c r="G7" s="510"/>
      <c r="H7" s="510"/>
    </row>
    <row r="8" spans="1:11" ht="30" customHeight="1" x14ac:dyDescent="0.6">
      <c r="A8" s="511"/>
      <c r="B8" s="508"/>
      <c r="C8" s="512" t="s">
        <v>734</v>
      </c>
      <c r="D8" s="509" t="s">
        <v>735</v>
      </c>
      <c r="E8" s="513">
        <f>'Firm-CoGen'!N85+'Firm-Renew'!N46</f>
        <v>103</v>
      </c>
      <c r="F8" s="513">
        <v>0</v>
      </c>
      <c r="G8" s="513">
        <f>'NF-CoGen'!M16+'NF-Renew'!M73</f>
        <v>62</v>
      </c>
      <c r="H8" s="513">
        <f>E8+G8</f>
        <v>165</v>
      </c>
    </row>
    <row r="9" spans="1:11" ht="22.8" x14ac:dyDescent="0.6">
      <c r="A9" s="511"/>
      <c r="B9" s="508"/>
      <c r="C9" s="512" t="s">
        <v>734</v>
      </c>
      <c r="D9" s="509" t="s">
        <v>736</v>
      </c>
      <c r="E9" s="514">
        <f>'Firm-CoGen'!H85+'Firm-Renew'!H46</f>
        <v>6750.72</v>
      </c>
      <c r="F9" s="514">
        <v>0</v>
      </c>
      <c r="G9" s="514">
        <f>'NF-CoGen'!H16+'NF-Renew'!H73</f>
        <v>2812.8449999999998</v>
      </c>
      <c r="H9" s="515">
        <f>SUM(E9:G9)</f>
        <v>9563.5650000000005</v>
      </c>
      <c r="I9" s="516"/>
    </row>
    <row r="10" spans="1:11" ht="22.8" x14ac:dyDescent="0.7">
      <c r="A10" s="517"/>
      <c r="B10" s="518"/>
      <c r="C10" s="518"/>
      <c r="D10" s="519"/>
      <c r="E10" s="520"/>
      <c r="F10" s="520"/>
      <c r="G10" s="520"/>
      <c r="H10" s="520"/>
    </row>
    <row r="11" spans="1:11" ht="8.1" customHeight="1" x14ac:dyDescent="0.7">
      <c r="A11" s="511"/>
      <c r="B11" s="508"/>
      <c r="C11" s="508"/>
      <c r="D11" s="509"/>
      <c r="E11" s="510"/>
      <c r="F11" s="510"/>
      <c r="G11" s="510"/>
      <c r="H11" s="510"/>
    </row>
    <row r="12" spans="1:11" ht="22.8" x14ac:dyDescent="0.7">
      <c r="A12" s="506" t="s">
        <v>737</v>
      </c>
      <c r="B12" s="521" t="s">
        <v>738</v>
      </c>
      <c r="C12" s="521"/>
      <c r="D12" s="522"/>
      <c r="E12" s="510"/>
      <c r="F12" s="510"/>
      <c r="G12" s="510"/>
      <c r="H12" s="510"/>
      <c r="K12" s="495" t="s">
        <v>534</v>
      </c>
    </row>
    <row r="13" spans="1:11" ht="22.8" x14ac:dyDescent="0.6">
      <c r="A13" s="511"/>
      <c r="B13" s="508"/>
      <c r="C13" s="512" t="s">
        <v>734</v>
      </c>
      <c r="D13" s="509" t="s">
        <v>735</v>
      </c>
      <c r="E13" s="513">
        <f>'Firm-CoGen'!N90+'Firm-Renew'!N49</f>
        <v>4</v>
      </c>
      <c r="F13" s="513">
        <f>'PartialFirm-Renew'!N20</f>
        <v>11</v>
      </c>
      <c r="G13" s="513">
        <f>'NF-Renew'!M76+'NF-Renew'!M81+'NF-Renew'!M105</f>
        <v>26</v>
      </c>
      <c r="H13" s="510">
        <f>SUM(E13:G13)</f>
        <v>41</v>
      </c>
      <c r="J13" s="523"/>
    </row>
    <row r="14" spans="1:11" ht="22.8" x14ac:dyDescent="0.6">
      <c r="A14" s="511"/>
      <c r="B14" s="508"/>
      <c r="C14" s="512" t="s">
        <v>734</v>
      </c>
      <c r="D14" s="509" t="s">
        <v>736</v>
      </c>
      <c r="E14" s="514">
        <f>'Firm-CoGen'!H90+'Firm-Renew'!H49</f>
        <v>103.31</v>
      </c>
      <c r="F14" s="524">
        <f>'PartialFirm-Renew'!H20</f>
        <v>641.20000000000005</v>
      </c>
      <c r="G14" s="515">
        <f>'NF-Renew'!H76+'NF-Renew'!H81+'NF-Renew'!H105</f>
        <v>1208.05</v>
      </c>
      <c r="H14" s="524">
        <f>SUM(E14:G14)</f>
        <v>1952.56</v>
      </c>
      <c r="I14" s="516"/>
      <c r="J14" s="523"/>
    </row>
    <row r="15" spans="1:11" ht="22.8" x14ac:dyDescent="0.7">
      <c r="A15" s="517"/>
      <c r="B15" s="518"/>
      <c r="C15" s="518"/>
      <c r="D15" s="519"/>
      <c r="E15" s="525"/>
      <c r="F15" s="525"/>
      <c r="G15" s="525"/>
      <c r="H15" s="520"/>
      <c r="J15" s="523"/>
    </row>
    <row r="16" spans="1:11" ht="8.1" customHeight="1" x14ac:dyDescent="0.7">
      <c r="A16" s="511"/>
      <c r="B16" s="508"/>
      <c r="C16" s="508"/>
      <c r="D16" s="509"/>
      <c r="E16" s="513"/>
      <c r="F16" s="513"/>
      <c r="G16" s="513"/>
      <c r="H16" s="510"/>
    </row>
    <row r="17" spans="1:10" ht="22.8" x14ac:dyDescent="0.7">
      <c r="A17" s="506" t="s">
        <v>739</v>
      </c>
      <c r="B17" s="521" t="s">
        <v>740</v>
      </c>
      <c r="C17" s="521"/>
      <c r="D17" s="522"/>
      <c r="E17" s="513"/>
      <c r="F17" s="513"/>
      <c r="G17" s="513"/>
      <c r="H17" s="510"/>
    </row>
    <row r="18" spans="1:10" ht="22.8" x14ac:dyDescent="0.6">
      <c r="A18" s="511"/>
      <c r="B18" s="508"/>
      <c r="C18" s="512" t="s">
        <v>734</v>
      </c>
      <c r="D18" s="509" t="s">
        <v>735</v>
      </c>
      <c r="E18" s="513">
        <v>0</v>
      </c>
      <c r="F18" s="513">
        <f>'PartialFirm-Renew'!N35</f>
        <v>13</v>
      </c>
      <c r="G18" s="513">
        <f>'NF-Renew'!M144</f>
        <v>37</v>
      </c>
      <c r="H18" s="510">
        <f>SUM(E18:G18)</f>
        <v>50</v>
      </c>
    </row>
    <row r="19" spans="1:10" ht="22.8" x14ac:dyDescent="0.6">
      <c r="A19" s="511"/>
      <c r="B19" s="508"/>
      <c r="C19" s="512" t="s">
        <v>734</v>
      </c>
      <c r="D19" s="509" t="s">
        <v>736</v>
      </c>
      <c r="E19" s="524">
        <v>0</v>
      </c>
      <c r="F19" s="524">
        <f>'PartialFirm-Renew'!H35</f>
        <v>352.86</v>
      </c>
      <c r="G19" s="524">
        <f>'NF-Renew'!H144</f>
        <v>2242.6500000000005</v>
      </c>
      <c r="H19" s="524">
        <f>SUM(E19:G19)</f>
        <v>2595.5100000000007</v>
      </c>
      <c r="J19" s="523"/>
    </row>
    <row r="20" spans="1:10" ht="22.8" x14ac:dyDescent="0.7">
      <c r="A20" s="517"/>
      <c r="B20" s="518"/>
      <c r="C20" s="518"/>
      <c r="D20" s="519"/>
      <c r="E20" s="520"/>
      <c r="F20" s="520"/>
      <c r="G20" s="520"/>
      <c r="H20" s="520"/>
    </row>
    <row r="21" spans="1:10" ht="24.6" x14ac:dyDescent="0.7">
      <c r="A21" s="526"/>
      <c r="B21" s="527" t="s">
        <v>741</v>
      </c>
      <c r="C21" s="527"/>
      <c r="D21" s="528"/>
      <c r="E21" s="505"/>
      <c r="F21" s="505"/>
      <c r="G21" s="505"/>
      <c r="H21" s="505"/>
      <c r="I21" s="495">
        <f>H8+H13+H18</f>
        <v>256</v>
      </c>
    </row>
    <row r="22" spans="1:10" ht="22.8" x14ac:dyDescent="0.6">
      <c r="A22" s="511"/>
      <c r="B22" s="529"/>
      <c r="C22" s="507" t="s">
        <v>735</v>
      </c>
      <c r="D22" s="530"/>
      <c r="E22" s="531">
        <f>SUM(E8+E13+E18)</f>
        <v>107</v>
      </c>
      <c r="F22" s="531">
        <f>SUM(F8+F13+F18)</f>
        <v>24</v>
      </c>
      <c r="G22" s="532">
        <f>SUM(G8,G13,G18)</f>
        <v>125</v>
      </c>
      <c r="H22" s="531">
        <f>SUM(E22:G22)</f>
        <v>256</v>
      </c>
    </row>
    <row r="23" spans="1:10" ht="22.8" x14ac:dyDescent="0.6">
      <c r="A23" s="511"/>
      <c r="B23" s="529"/>
      <c r="C23" s="507" t="s">
        <v>736</v>
      </c>
      <c r="D23" s="530"/>
      <c r="E23" s="533">
        <f>SUM(E9+E14+E19)</f>
        <v>6854.0300000000007</v>
      </c>
      <c r="F23" s="533">
        <f>SUM(F9+F14+F19)</f>
        <v>994.06000000000006</v>
      </c>
      <c r="G23" s="534">
        <f>SUM(G9+G14+G19)</f>
        <v>6263.5450000000001</v>
      </c>
      <c r="H23" s="534">
        <f>SUM(E23:G23)</f>
        <v>14111.635000000002</v>
      </c>
    </row>
    <row r="24" spans="1:10" ht="23.4" thickBot="1" x14ac:dyDescent="0.75">
      <c r="A24" s="535"/>
      <c r="B24" s="536"/>
      <c r="C24" s="536"/>
      <c r="D24" s="537"/>
      <c r="E24" s="538"/>
      <c r="F24" s="538"/>
      <c r="G24" s="538"/>
      <c r="H24" s="538"/>
    </row>
    <row r="25" spans="1:10" ht="22.35" customHeight="1" x14ac:dyDescent="0.7">
      <c r="A25" s="539"/>
      <c r="B25" s="540"/>
      <c r="C25" s="540"/>
      <c r="D25" s="540"/>
    </row>
    <row r="26" spans="1:10" ht="22.35" customHeight="1" x14ac:dyDescent="0.7">
      <c r="B26" s="508"/>
      <c r="C26" s="508"/>
      <c r="D26" s="508"/>
      <c r="G26" s="541"/>
    </row>
    <row r="27" spans="1:10" ht="22.35" customHeight="1" x14ac:dyDescent="0.7">
      <c r="B27" s="508"/>
      <c r="C27" s="508"/>
      <c r="D27" s="508"/>
    </row>
    <row r="28" spans="1:10" ht="22.35" customHeight="1" x14ac:dyDescent="0.7">
      <c r="B28" s="508"/>
      <c r="C28" s="508"/>
      <c r="D28" s="508"/>
    </row>
    <row r="29" spans="1:10" ht="22.35" customHeight="1" x14ac:dyDescent="0.7">
      <c r="B29" s="508"/>
      <c r="C29" s="508"/>
      <c r="D29" s="508"/>
    </row>
    <row r="30" spans="1:10" ht="22.35" customHeight="1" x14ac:dyDescent="0.7">
      <c r="B30" s="508"/>
      <c r="C30" s="508"/>
      <c r="D30" s="508"/>
    </row>
    <row r="31" spans="1:10" ht="22.35" customHeight="1" x14ac:dyDescent="0.7">
      <c r="B31" s="508"/>
      <c r="C31" s="508"/>
      <c r="D31" s="508"/>
    </row>
    <row r="32" spans="1:10" ht="22.35" customHeight="1" x14ac:dyDescent="0.7">
      <c r="B32" s="508"/>
      <c r="C32" s="508"/>
      <c r="D32" s="508"/>
    </row>
    <row r="33" spans="2:4" ht="22.35" customHeight="1" x14ac:dyDescent="0.7">
      <c r="B33" s="508"/>
      <c r="C33" s="508"/>
      <c r="D33" s="508"/>
    </row>
    <row r="34" spans="2:4" ht="22.35" customHeight="1" x14ac:dyDescent="0.7">
      <c r="B34" s="508"/>
      <c r="C34" s="508"/>
      <c r="D34" s="508"/>
    </row>
    <row r="35" spans="2:4" ht="22.35" customHeight="1" x14ac:dyDescent="0.7">
      <c r="B35" s="508"/>
      <c r="C35" s="508"/>
      <c r="D35" s="508"/>
    </row>
    <row r="36" spans="2:4" ht="22.35" customHeight="1" x14ac:dyDescent="0.7">
      <c r="B36" s="508"/>
      <c r="C36" s="508"/>
      <c r="D36" s="508"/>
    </row>
    <row r="37" spans="2:4" ht="22.35" customHeight="1" x14ac:dyDescent="0.7">
      <c r="B37" s="508"/>
      <c r="C37" s="508"/>
      <c r="D37" s="508"/>
    </row>
    <row r="38" spans="2:4" ht="22.35" customHeight="1" x14ac:dyDescent="0.7">
      <c r="B38" s="508"/>
      <c r="C38" s="508"/>
      <c r="D38" s="508"/>
    </row>
    <row r="39" spans="2:4" ht="22.35" customHeight="1" x14ac:dyDescent="0.7">
      <c r="B39" s="508"/>
      <c r="C39" s="508"/>
      <c r="D39" s="508"/>
    </row>
    <row r="40" spans="2:4" ht="22.35" customHeight="1" x14ac:dyDescent="0.7">
      <c r="B40" s="508"/>
      <c r="C40" s="508"/>
      <c r="D40" s="508"/>
    </row>
    <row r="41" spans="2:4" ht="22.35" customHeight="1" x14ac:dyDescent="0.7">
      <c r="B41" s="508"/>
      <c r="C41" s="508"/>
      <c r="D41" s="508"/>
    </row>
    <row r="42" spans="2:4" ht="22.35" customHeight="1" x14ac:dyDescent="0.7">
      <c r="B42" s="508"/>
      <c r="C42" s="508"/>
      <c r="D42" s="508"/>
    </row>
    <row r="43" spans="2:4" ht="22.35" customHeight="1" x14ac:dyDescent="0.7">
      <c r="B43" s="508"/>
      <c r="C43" s="508"/>
      <c r="D43" s="508"/>
    </row>
    <row r="44" spans="2:4" ht="22.35" customHeight="1" x14ac:dyDescent="0.7">
      <c r="B44" s="508"/>
      <c r="C44" s="508"/>
      <c r="D44" s="508"/>
    </row>
    <row r="45" spans="2:4" ht="22.35" customHeight="1" x14ac:dyDescent="0.7">
      <c r="B45" s="508"/>
      <c r="C45" s="508"/>
      <c r="D45" s="508"/>
    </row>
    <row r="46" spans="2:4" ht="22.35" customHeight="1" x14ac:dyDescent="0.7">
      <c r="B46" s="508"/>
      <c r="C46" s="508"/>
      <c r="D46" s="508"/>
    </row>
    <row r="47" spans="2:4" ht="22.35" customHeight="1" x14ac:dyDescent="0.7">
      <c r="B47" s="508"/>
      <c r="C47" s="508"/>
      <c r="D47" s="508"/>
    </row>
    <row r="48" spans="2:4" ht="22.8" x14ac:dyDescent="0.7">
      <c r="B48" s="508"/>
      <c r="C48" s="508"/>
      <c r="D48" s="508"/>
    </row>
    <row r="49" spans="2:4" ht="22.8" x14ac:dyDescent="0.7">
      <c r="B49" s="508"/>
      <c r="C49" s="508"/>
      <c r="D49" s="508"/>
    </row>
    <row r="50" spans="2:4" ht="22.8" x14ac:dyDescent="0.7">
      <c r="B50" s="508"/>
      <c r="C50" s="508"/>
      <c r="D50" s="508"/>
    </row>
    <row r="51" spans="2:4" ht="22.8" x14ac:dyDescent="0.7">
      <c r="B51" s="508"/>
      <c r="C51" s="508"/>
      <c r="D51" s="508"/>
    </row>
    <row r="52" spans="2:4" ht="22.8" x14ac:dyDescent="0.7">
      <c r="B52" s="508"/>
      <c r="C52" s="508"/>
      <c r="D52" s="508"/>
    </row>
    <row r="53" spans="2:4" ht="22.8" x14ac:dyDescent="0.7">
      <c r="B53" s="508"/>
      <c r="C53" s="508"/>
      <c r="D53" s="508"/>
    </row>
    <row r="54" spans="2:4" ht="22.8" x14ac:dyDescent="0.7">
      <c r="B54" s="508"/>
      <c r="C54" s="508"/>
      <c r="D54" s="508"/>
    </row>
    <row r="55" spans="2:4" ht="22.8" x14ac:dyDescent="0.7">
      <c r="B55" s="508"/>
      <c r="C55" s="508"/>
      <c r="D55" s="508"/>
    </row>
    <row r="56" spans="2:4" ht="22.8" x14ac:dyDescent="0.7">
      <c r="B56" s="508"/>
      <c r="C56" s="508"/>
      <c r="D56" s="508"/>
    </row>
    <row r="57" spans="2:4" ht="22.8" x14ac:dyDescent="0.7">
      <c r="B57" s="508"/>
      <c r="C57" s="508"/>
      <c r="D57" s="508"/>
    </row>
    <row r="58" spans="2:4" ht="22.8" x14ac:dyDescent="0.7">
      <c r="B58" s="508"/>
      <c r="C58" s="508"/>
      <c r="D58" s="508"/>
    </row>
    <row r="59" spans="2:4" ht="22.8" x14ac:dyDescent="0.7">
      <c r="B59" s="508"/>
      <c r="C59" s="508"/>
      <c r="D59" s="508"/>
    </row>
    <row r="60" spans="2:4" ht="22.8" x14ac:dyDescent="0.7">
      <c r="B60" s="508"/>
      <c r="C60" s="508"/>
      <c r="D60" s="508"/>
    </row>
    <row r="61" spans="2:4" ht="22.8" x14ac:dyDescent="0.7">
      <c r="B61" s="508"/>
      <c r="C61" s="508"/>
      <c r="D61" s="508"/>
    </row>
    <row r="62" spans="2:4" ht="22.8" x14ac:dyDescent="0.7">
      <c r="B62" s="508"/>
      <c r="C62" s="508"/>
      <c r="D62" s="508"/>
    </row>
    <row r="63" spans="2:4" ht="22.8" x14ac:dyDescent="0.7">
      <c r="B63" s="508"/>
      <c r="C63" s="508"/>
      <c r="D63" s="508"/>
    </row>
    <row r="64" spans="2:4" ht="22.8" x14ac:dyDescent="0.7">
      <c r="B64" s="508"/>
      <c r="C64" s="508"/>
      <c r="D64" s="508"/>
    </row>
    <row r="65" spans="2:4" ht="22.8" x14ac:dyDescent="0.7">
      <c r="B65" s="508"/>
      <c r="C65" s="508"/>
      <c r="D65" s="508"/>
    </row>
    <row r="66" spans="2:4" ht="22.8" x14ac:dyDescent="0.7">
      <c r="B66" s="508"/>
      <c r="C66" s="508"/>
      <c r="D66" s="508"/>
    </row>
    <row r="67" spans="2:4" ht="22.8" x14ac:dyDescent="0.7">
      <c r="B67" s="508"/>
      <c r="C67" s="508"/>
      <c r="D67" s="508"/>
    </row>
    <row r="68" spans="2:4" ht="22.8" x14ac:dyDescent="0.7">
      <c r="B68" s="508"/>
      <c r="C68" s="508"/>
      <c r="D68" s="508"/>
    </row>
    <row r="69" spans="2:4" ht="22.8" x14ac:dyDescent="0.7">
      <c r="B69" s="508"/>
      <c r="C69" s="508"/>
      <c r="D69" s="508"/>
    </row>
    <row r="70" spans="2:4" ht="22.8" x14ac:dyDescent="0.7">
      <c r="B70" s="508"/>
      <c r="C70" s="508"/>
      <c r="D70" s="508"/>
    </row>
    <row r="71" spans="2:4" ht="22.8" x14ac:dyDescent="0.7">
      <c r="B71" s="508"/>
      <c r="C71" s="508"/>
      <c r="D71" s="508"/>
    </row>
    <row r="72" spans="2:4" ht="22.8" x14ac:dyDescent="0.7">
      <c r="B72" s="508"/>
      <c r="C72" s="508"/>
      <c r="D72" s="508"/>
    </row>
    <row r="73" spans="2:4" ht="22.8" x14ac:dyDescent="0.7">
      <c r="B73" s="508"/>
      <c r="C73" s="508"/>
      <c r="D73" s="508"/>
    </row>
    <row r="74" spans="2:4" ht="22.8" x14ac:dyDescent="0.7">
      <c r="B74" s="508"/>
      <c r="C74" s="508"/>
      <c r="D74" s="508"/>
    </row>
    <row r="75" spans="2:4" ht="22.8" x14ac:dyDescent="0.7">
      <c r="B75" s="508"/>
      <c r="C75" s="508"/>
      <c r="D75" s="508"/>
    </row>
    <row r="76" spans="2:4" ht="22.8" x14ac:dyDescent="0.7">
      <c r="B76" s="508"/>
      <c r="C76" s="508"/>
      <c r="D76" s="508"/>
    </row>
    <row r="77" spans="2:4" ht="22.8" x14ac:dyDescent="0.7">
      <c r="B77" s="508"/>
      <c r="C77" s="508"/>
      <c r="D77" s="508"/>
    </row>
    <row r="78" spans="2:4" ht="22.8" x14ac:dyDescent="0.7">
      <c r="B78" s="508"/>
      <c r="C78" s="508"/>
      <c r="D78" s="508"/>
    </row>
    <row r="79" spans="2:4" ht="22.8" x14ac:dyDescent="0.7">
      <c r="B79" s="508"/>
      <c r="C79" s="508"/>
      <c r="D79" s="508"/>
    </row>
    <row r="80" spans="2:4" ht="22.8" x14ac:dyDescent="0.7">
      <c r="B80" s="508"/>
      <c r="C80" s="508"/>
      <c r="D80" s="508"/>
    </row>
    <row r="81" spans="1:12" ht="22.8" x14ac:dyDescent="0.7">
      <c r="B81" s="508"/>
      <c r="C81" s="508"/>
      <c r="D81" s="508"/>
    </row>
    <row r="82" spans="1:12" ht="22.8" x14ac:dyDescent="0.7">
      <c r="A82" s="542"/>
      <c r="B82" s="543"/>
      <c r="C82" s="543"/>
      <c r="D82" s="543"/>
      <c r="E82" s="542"/>
      <c r="F82" s="542"/>
      <c r="G82" s="542"/>
      <c r="H82" s="542"/>
      <c r="I82" s="542"/>
      <c r="J82" s="542"/>
      <c r="K82" s="544" t="s">
        <v>453</v>
      </c>
      <c r="L82" s="542"/>
    </row>
    <row r="83" spans="1:12" ht="22.8" x14ac:dyDescent="0.7">
      <c r="C83" s="508"/>
      <c r="D83" s="508"/>
    </row>
    <row r="84" spans="1:12" ht="22.8" x14ac:dyDescent="0.7">
      <c r="C84" s="508"/>
      <c r="D84" s="508"/>
    </row>
    <row r="85" spans="1:12" ht="22.8" x14ac:dyDescent="0.7">
      <c r="C85" s="508"/>
      <c r="D85" s="508"/>
    </row>
    <row r="86" spans="1:12" ht="22.8" x14ac:dyDescent="0.7">
      <c r="C86" s="508"/>
      <c r="D86" s="508"/>
    </row>
    <row r="87" spans="1:12" ht="22.8" x14ac:dyDescent="0.7">
      <c r="C87" s="508"/>
      <c r="D87" s="508"/>
    </row>
    <row r="88" spans="1:12" ht="22.8" x14ac:dyDescent="0.7">
      <c r="C88" s="508"/>
      <c r="D88" s="508"/>
    </row>
    <row r="89" spans="1:12" ht="22.8" x14ac:dyDescent="0.7">
      <c r="C89" s="508"/>
      <c r="D89" s="508"/>
    </row>
    <row r="90" spans="1:12" ht="22.8" x14ac:dyDescent="0.7">
      <c r="C90" s="508"/>
      <c r="D90" s="508"/>
    </row>
    <row r="91" spans="1:12" ht="22.8" x14ac:dyDescent="0.7">
      <c r="C91" s="508"/>
      <c r="D91" s="508"/>
    </row>
    <row r="92" spans="1:12" ht="22.8" x14ac:dyDescent="0.7">
      <c r="C92" s="508"/>
      <c r="D92" s="508"/>
    </row>
  </sheetData>
  <mergeCells count="3">
    <mergeCell ref="B12:D12"/>
    <mergeCell ref="B17:D17"/>
    <mergeCell ref="B21:D21"/>
  </mergeCells>
  <pageMargins left="0.70866141732283472" right="0.39370078740157483" top="0.98425196850393704" bottom="0.98425196850393704" header="0.51181102362204722" footer="0.51181102362204722"/>
  <pageSetup paperSize="9" scale="83" firstPageNumber="6" orientation="portrait" useFirstPageNumber="1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39DE7-6DFB-4A79-9F76-91A14579B5B9}">
  <sheetPr>
    <tabColor rgb="FFC00000"/>
    <pageSetUpPr fitToPage="1"/>
  </sheetPr>
  <dimension ref="A1:N93"/>
  <sheetViews>
    <sheetView view="pageBreakPreview" topLeftCell="C1" zoomScaleNormal="100" zoomScaleSheetLayoutView="100" zoomScalePageLayoutView="55" workbookViewId="0">
      <selection activeCell="F9" sqref="F9"/>
    </sheetView>
  </sheetViews>
  <sheetFormatPr defaultColWidth="9" defaultRowHeight="36" x14ac:dyDescent="1"/>
  <cols>
    <col min="1" max="1" width="9" style="19"/>
    <col min="2" max="2" width="12.8984375" style="19" hidden="1" customWidth="1"/>
    <col min="3" max="3" width="79.8984375" style="19" customWidth="1"/>
    <col min="4" max="4" width="63" style="19" customWidth="1"/>
    <col min="5" max="5" width="29.8984375" style="19" bestFit="1" customWidth="1"/>
    <col min="6" max="6" width="35.09765625" style="19" bestFit="1" customWidth="1"/>
    <col min="7" max="7" width="21.59765625" style="19" bestFit="1" customWidth="1"/>
    <col min="8" max="8" width="23.19921875" style="19" bestFit="1" customWidth="1"/>
    <col min="9" max="9" width="14.69921875" style="19" bestFit="1" customWidth="1"/>
    <col min="10" max="10" width="31" style="19" hidden="1" customWidth="1"/>
    <col min="11" max="11" width="21.8984375" style="19" bestFit="1" customWidth="1"/>
    <col min="12" max="12" width="28.09765625" style="19" bestFit="1" customWidth="1"/>
    <col min="13" max="13" width="28.09765625" style="19" hidden="1" customWidth="1"/>
    <col min="14" max="15" width="9" style="19"/>
    <col min="16" max="16" width="15.5" style="19" bestFit="1" customWidth="1"/>
    <col min="17" max="16384" width="9" style="19"/>
  </cols>
  <sheetData>
    <row r="1" spans="1:13" s="2" customFormat="1" ht="42" customHeight="1" x14ac:dyDescent="1.4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s="2" customFormat="1" ht="42" customHeight="1" x14ac:dyDescent="1.45">
      <c r="A2" s="1" t="s">
        <v>1</v>
      </c>
      <c r="B2" s="1"/>
      <c r="C2" s="1"/>
      <c r="D2" s="1"/>
      <c r="E2" s="1"/>
      <c r="F2" s="1"/>
      <c r="G2" s="3"/>
      <c r="H2" s="3"/>
      <c r="I2" s="1"/>
      <c r="J2" s="4"/>
      <c r="K2" s="5"/>
      <c r="L2" s="5"/>
      <c r="M2" s="5"/>
    </row>
    <row r="3" spans="1:13" s="2" customFormat="1" ht="42" customHeight="1" thickBot="1" x14ac:dyDescent="1.5">
      <c r="A3" s="1" t="str">
        <f>'Status '!A3</f>
        <v>(ณ วันที่ 31 มกราคม 2567)</v>
      </c>
      <c r="B3" s="1"/>
      <c r="C3" s="1"/>
      <c r="D3" s="1"/>
      <c r="E3" s="1"/>
      <c r="F3" s="1"/>
      <c r="G3" s="3"/>
      <c r="H3" s="3"/>
      <c r="I3" s="1"/>
      <c r="J3" s="4"/>
      <c r="K3" s="5"/>
      <c r="L3" s="5"/>
      <c r="M3" s="5"/>
    </row>
    <row r="4" spans="1:13" s="12" customFormat="1" ht="45" customHeight="1" thickTop="1" x14ac:dyDescent="1">
      <c r="A4" s="6"/>
      <c r="B4" s="7"/>
      <c r="C4" s="8"/>
      <c r="D4" s="7"/>
      <c r="E4" s="7"/>
      <c r="F4" s="7"/>
      <c r="G4" s="9" t="s">
        <v>2</v>
      </c>
      <c r="H4" s="9" t="s">
        <v>3</v>
      </c>
      <c r="I4" s="7" t="s">
        <v>4</v>
      </c>
      <c r="J4" s="10" t="s">
        <v>5</v>
      </c>
      <c r="K4" s="10" t="s">
        <v>6</v>
      </c>
      <c r="L4" s="11" t="s">
        <v>7</v>
      </c>
      <c r="M4" s="10" t="s">
        <v>8</v>
      </c>
    </row>
    <row r="5" spans="1:13" ht="45" customHeight="1" x14ac:dyDescent="1">
      <c r="A5" s="13" t="s">
        <v>9</v>
      </c>
      <c r="B5" s="14" t="s">
        <v>10</v>
      </c>
      <c r="C5" s="15" t="s">
        <v>11</v>
      </c>
      <c r="D5" s="14" t="s">
        <v>12</v>
      </c>
      <c r="E5" s="14" t="s">
        <v>13</v>
      </c>
      <c r="F5" s="14" t="s">
        <v>14</v>
      </c>
      <c r="G5" s="16"/>
      <c r="H5" s="16" t="s">
        <v>15</v>
      </c>
      <c r="I5" s="14"/>
      <c r="J5" s="17" t="s">
        <v>16</v>
      </c>
      <c r="K5" s="17" t="s">
        <v>17</v>
      </c>
      <c r="L5" s="18"/>
      <c r="M5" s="17"/>
    </row>
    <row r="6" spans="1:13" ht="45" customHeight="1" thickBot="1" x14ac:dyDescent="1.05">
      <c r="A6" s="20"/>
      <c r="B6" s="21"/>
      <c r="C6" s="22"/>
      <c r="D6" s="21"/>
      <c r="E6" s="21"/>
      <c r="F6" s="21"/>
      <c r="G6" s="23" t="s">
        <v>18</v>
      </c>
      <c r="H6" s="23" t="s">
        <v>18</v>
      </c>
      <c r="I6" s="21" t="s">
        <v>19</v>
      </c>
      <c r="J6" s="24" t="s">
        <v>20</v>
      </c>
      <c r="K6" s="24" t="s">
        <v>20</v>
      </c>
      <c r="L6" s="25" t="s">
        <v>21</v>
      </c>
      <c r="M6" s="24"/>
    </row>
    <row r="7" spans="1:13" ht="36.6" thickTop="1" x14ac:dyDescent="1">
      <c r="A7" s="26" t="s">
        <v>22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8"/>
      <c r="M7" s="29"/>
    </row>
    <row r="8" spans="1:13" x14ac:dyDescent="1">
      <c r="A8" s="30">
        <v>1</v>
      </c>
      <c r="B8" s="31" t="s">
        <v>23</v>
      </c>
      <c r="C8" s="32" t="s">
        <v>24</v>
      </c>
      <c r="D8" s="33" t="s">
        <v>25</v>
      </c>
      <c r="E8" s="30" t="s">
        <v>26</v>
      </c>
      <c r="F8" s="30" t="s">
        <v>27</v>
      </c>
      <c r="G8" s="34">
        <v>164</v>
      </c>
      <c r="H8" s="34">
        <v>90</v>
      </c>
      <c r="I8" s="30">
        <v>25</v>
      </c>
      <c r="J8" s="35"/>
      <c r="K8" s="36"/>
      <c r="L8" s="37">
        <v>234558</v>
      </c>
      <c r="M8" s="38">
        <v>45362</v>
      </c>
    </row>
    <row r="9" spans="1:13" x14ac:dyDescent="1">
      <c r="A9" s="30">
        <v>2</v>
      </c>
      <c r="B9" s="31" t="s">
        <v>28</v>
      </c>
      <c r="C9" s="39" t="s">
        <v>29</v>
      </c>
      <c r="D9" s="40" t="s">
        <v>30</v>
      </c>
      <c r="E9" s="41" t="s">
        <v>31</v>
      </c>
      <c r="F9" s="41" t="s">
        <v>32</v>
      </c>
      <c r="G9" s="42">
        <v>70</v>
      </c>
      <c r="H9" s="42">
        <v>60</v>
      </c>
      <c r="I9" s="41">
        <v>25</v>
      </c>
      <c r="J9" s="35"/>
      <c r="K9" s="43"/>
      <c r="L9" s="44">
        <v>234575</v>
      </c>
      <c r="M9" s="38">
        <v>45379</v>
      </c>
    </row>
    <row r="10" spans="1:13" x14ac:dyDescent="1">
      <c r="A10" s="30">
        <v>3</v>
      </c>
      <c r="B10" s="31" t="s">
        <v>33</v>
      </c>
      <c r="C10" s="39" t="s">
        <v>34</v>
      </c>
      <c r="D10" s="40" t="s">
        <v>35</v>
      </c>
      <c r="E10" s="41" t="s">
        <v>36</v>
      </c>
      <c r="F10" s="41" t="s">
        <v>32</v>
      </c>
      <c r="G10" s="42">
        <v>215.58099999999999</v>
      </c>
      <c r="H10" s="42">
        <v>90</v>
      </c>
      <c r="I10" s="41">
        <v>25</v>
      </c>
      <c r="J10" s="45"/>
      <c r="K10" s="43"/>
      <c r="L10" s="44">
        <v>234596</v>
      </c>
      <c r="M10" s="38">
        <v>45400</v>
      </c>
    </row>
    <row r="11" spans="1:13" x14ac:dyDescent="1">
      <c r="A11" s="30">
        <v>4</v>
      </c>
      <c r="B11" s="31" t="s">
        <v>37</v>
      </c>
      <c r="C11" s="32" t="s">
        <v>38</v>
      </c>
      <c r="D11" s="33" t="s">
        <v>30</v>
      </c>
      <c r="E11" s="30" t="s">
        <v>31</v>
      </c>
      <c r="F11" s="30" t="s">
        <v>32</v>
      </c>
      <c r="G11" s="34">
        <v>70</v>
      </c>
      <c r="H11" s="34">
        <v>60</v>
      </c>
      <c r="I11" s="30">
        <v>25</v>
      </c>
      <c r="J11" s="35"/>
      <c r="K11" s="36"/>
      <c r="L11" s="37">
        <v>234603</v>
      </c>
      <c r="M11" s="38">
        <v>45407</v>
      </c>
    </row>
    <row r="12" spans="1:13" x14ac:dyDescent="1">
      <c r="A12" s="30">
        <v>5</v>
      </c>
      <c r="B12" s="31" t="s">
        <v>39</v>
      </c>
      <c r="C12" s="39" t="s">
        <v>40</v>
      </c>
      <c r="D12" s="40" t="s">
        <v>41</v>
      </c>
      <c r="E12" s="41" t="s">
        <v>36</v>
      </c>
      <c r="F12" s="41" t="s">
        <v>32</v>
      </c>
      <c r="G12" s="42">
        <v>131.5</v>
      </c>
      <c r="H12" s="42">
        <v>90</v>
      </c>
      <c r="I12" s="30">
        <v>25</v>
      </c>
      <c r="J12" s="35"/>
      <c r="K12" s="43"/>
      <c r="L12" s="44">
        <v>234633</v>
      </c>
      <c r="M12" s="38">
        <v>45945</v>
      </c>
    </row>
    <row r="13" spans="1:13" x14ac:dyDescent="1">
      <c r="A13" s="30">
        <v>6</v>
      </c>
      <c r="B13" s="31" t="s">
        <v>42</v>
      </c>
      <c r="C13" s="32" t="s">
        <v>43</v>
      </c>
      <c r="D13" s="33" t="s">
        <v>25</v>
      </c>
      <c r="E13" s="30" t="s">
        <v>26</v>
      </c>
      <c r="F13" s="30" t="s">
        <v>27</v>
      </c>
      <c r="G13" s="34">
        <v>164</v>
      </c>
      <c r="H13" s="34">
        <v>90</v>
      </c>
      <c r="I13" s="30">
        <v>25</v>
      </c>
      <c r="J13" s="46"/>
      <c r="K13" s="36"/>
      <c r="L13" s="37">
        <v>234680</v>
      </c>
      <c r="M13" s="38">
        <v>45484</v>
      </c>
    </row>
    <row r="14" spans="1:13" x14ac:dyDescent="1">
      <c r="A14" s="30">
        <v>7</v>
      </c>
      <c r="B14" s="14" t="s">
        <v>44</v>
      </c>
      <c r="C14" s="47" t="s">
        <v>45</v>
      </c>
      <c r="D14" s="33" t="s">
        <v>30</v>
      </c>
      <c r="E14" s="30" t="s">
        <v>26</v>
      </c>
      <c r="F14" s="48" t="s">
        <v>46</v>
      </c>
      <c r="G14" s="49">
        <v>160</v>
      </c>
      <c r="H14" s="49">
        <v>90</v>
      </c>
      <c r="I14" s="48">
        <v>25</v>
      </c>
      <c r="J14" s="50"/>
      <c r="K14" s="36"/>
      <c r="L14" s="51">
        <v>234731</v>
      </c>
      <c r="M14" s="38">
        <v>45535</v>
      </c>
    </row>
    <row r="15" spans="1:13" x14ac:dyDescent="1">
      <c r="A15" s="30">
        <v>8</v>
      </c>
      <c r="B15" s="41" t="s">
        <v>47</v>
      </c>
      <c r="C15" s="33" t="s">
        <v>48</v>
      </c>
      <c r="D15" s="40" t="s">
        <v>30</v>
      </c>
      <c r="E15" s="41" t="s">
        <v>26</v>
      </c>
      <c r="F15" s="30" t="s">
        <v>46</v>
      </c>
      <c r="G15" s="34">
        <v>160</v>
      </c>
      <c r="H15" s="34">
        <v>90</v>
      </c>
      <c r="I15" s="30">
        <v>25</v>
      </c>
      <c r="J15" s="52"/>
      <c r="K15" s="43"/>
      <c r="L15" s="37">
        <v>234931</v>
      </c>
      <c r="M15" s="38">
        <v>45735</v>
      </c>
    </row>
    <row r="16" spans="1:13" x14ac:dyDescent="1">
      <c r="A16" s="30">
        <v>9</v>
      </c>
      <c r="B16" s="31" t="s">
        <v>49</v>
      </c>
      <c r="C16" s="39" t="s">
        <v>50</v>
      </c>
      <c r="D16" s="40" t="s">
        <v>51</v>
      </c>
      <c r="E16" s="41" t="s">
        <v>36</v>
      </c>
      <c r="F16" s="41" t="s">
        <v>32</v>
      </c>
      <c r="G16" s="42">
        <v>120</v>
      </c>
      <c r="H16" s="42">
        <v>90</v>
      </c>
      <c r="I16" s="41">
        <v>25</v>
      </c>
      <c r="J16" s="35"/>
      <c r="K16" s="43"/>
      <c r="L16" s="44">
        <v>235129</v>
      </c>
      <c r="M16" s="38">
        <v>45933</v>
      </c>
    </row>
    <row r="17" spans="1:13" x14ac:dyDescent="1">
      <c r="A17" s="30">
        <v>10</v>
      </c>
      <c r="B17" s="31" t="s">
        <v>52</v>
      </c>
      <c r="C17" s="33" t="s">
        <v>53</v>
      </c>
      <c r="D17" s="47" t="s">
        <v>54</v>
      </c>
      <c r="E17" s="48" t="s">
        <v>36</v>
      </c>
      <c r="F17" s="30" t="s">
        <v>32</v>
      </c>
      <c r="G17" s="49">
        <v>120</v>
      </c>
      <c r="H17" s="34">
        <v>60</v>
      </c>
      <c r="I17" s="48">
        <v>21</v>
      </c>
      <c r="J17" s="53"/>
      <c r="K17" s="36"/>
      <c r="L17" s="37">
        <v>235976</v>
      </c>
      <c r="M17" s="38">
        <v>45318</v>
      </c>
    </row>
    <row r="18" spans="1:13" x14ac:dyDescent="1">
      <c r="A18" s="30">
        <v>11</v>
      </c>
      <c r="B18" s="31" t="s">
        <v>55</v>
      </c>
      <c r="C18" s="54" t="s">
        <v>56</v>
      </c>
      <c r="D18" s="33" t="s">
        <v>57</v>
      </c>
      <c r="E18" s="30" t="s">
        <v>36</v>
      </c>
      <c r="F18" s="41" t="s">
        <v>32</v>
      </c>
      <c r="G18" s="34">
        <v>168.43</v>
      </c>
      <c r="H18" s="42">
        <v>90</v>
      </c>
      <c r="I18" s="30">
        <v>25</v>
      </c>
      <c r="J18" s="45"/>
      <c r="K18" s="55"/>
      <c r="L18" s="56" t="s">
        <v>58</v>
      </c>
      <c r="M18" s="38">
        <v>49671</v>
      </c>
    </row>
    <row r="19" spans="1:13" x14ac:dyDescent="1">
      <c r="A19" s="30">
        <v>12</v>
      </c>
      <c r="B19" s="41" t="s">
        <v>59</v>
      </c>
      <c r="C19" s="33" t="s">
        <v>60</v>
      </c>
      <c r="D19" s="33" t="s">
        <v>61</v>
      </c>
      <c r="E19" s="30" t="s">
        <v>36</v>
      </c>
      <c r="F19" s="57" t="s">
        <v>32</v>
      </c>
      <c r="G19" s="58">
        <v>77</v>
      </c>
      <c r="H19" s="59">
        <v>74</v>
      </c>
      <c r="I19" s="30">
        <v>25</v>
      </c>
      <c r="J19" s="60"/>
      <c r="K19" s="61"/>
      <c r="L19" s="56">
        <v>239387</v>
      </c>
      <c r="M19" s="38">
        <v>50191</v>
      </c>
    </row>
    <row r="20" spans="1:13" x14ac:dyDescent="1">
      <c r="A20" s="30">
        <v>13</v>
      </c>
      <c r="B20" s="41" t="s">
        <v>62</v>
      </c>
      <c r="C20" s="33" t="s">
        <v>63</v>
      </c>
      <c r="D20" s="33" t="s">
        <v>64</v>
      </c>
      <c r="E20" s="30" t="s">
        <v>36</v>
      </c>
      <c r="F20" s="57" t="s">
        <v>32</v>
      </c>
      <c r="G20" s="58">
        <v>165.82</v>
      </c>
      <c r="H20" s="59">
        <v>90</v>
      </c>
      <c r="I20" s="30">
        <v>25</v>
      </c>
      <c r="J20" s="46"/>
      <c r="K20" s="61"/>
      <c r="L20" s="56">
        <v>239509</v>
      </c>
      <c r="M20" s="38">
        <v>50313</v>
      </c>
    </row>
    <row r="21" spans="1:13" x14ac:dyDescent="1">
      <c r="A21" s="30">
        <v>14</v>
      </c>
      <c r="B21" s="41" t="s">
        <v>65</v>
      </c>
      <c r="C21" s="40" t="s">
        <v>66</v>
      </c>
      <c r="D21" s="40" t="s">
        <v>51</v>
      </c>
      <c r="E21" s="41" t="s">
        <v>36</v>
      </c>
      <c r="F21" s="62" t="s">
        <v>32</v>
      </c>
      <c r="G21" s="63">
        <v>101.18</v>
      </c>
      <c r="H21" s="64">
        <v>90</v>
      </c>
      <c r="I21" s="41">
        <v>25</v>
      </c>
      <c r="J21" s="35"/>
      <c r="K21" s="65"/>
      <c r="L21" s="56">
        <v>239581</v>
      </c>
      <c r="M21" s="38">
        <v>50385</v>
      </c>
    </row>
    <row r="22" spans="1:13" x14ac:dyDescent="1">
      <c r="A22" s="30">
        <v>15</v>
      </c>
      <c r="B22" s="41" t="s">
        <v>67</v>
      </c>
      <c r="C22" s="40" t="s">
        <v>68</v>
      </c>
      <c r="D22" s="40" t="s">
        <v>69</v>
      </c>
      <c r="E22" s="41" t="s">
        <v>36</v>
      </c>
      <c r="F22" s="62" t="s">
        <v>32</v>
      </c>
      <c r="G22" s="63">
        <v>106.2</v>
      </c>
      <c r="H22" s="64">
        <v>90</v>
      </c>
      <c r="I22" s="41">
        <v>25</v>
      </c>
      <c r="J22" s="45"/>
      <c r="K22" s="66"/>
      <c r="L22" s="56">
        <v>239605</v>
      </c>
      <c r="M22" s="38">
        <v>50409</v>
      </c>
    </row>
    <row r="23" spans="1:13" x14ac:dyDescent="1">
      <c r="A23" s="30">
        <v>16</v>
      </c>
      <c r="B23" s="41" t="s">
        <v>70</v>
      </c>
      <c r="C23" s="40" t="s">
        <v>71</v>
      </c>
      <c r="D23" s="40" t="s">
        <v>69</v>
      </c>
      <c r="E23" s="41" t="s">
        <v>36</v>
      </c>
      <c r="F23" s="62" t="s">
        <v>32</v>
      </c>
      <c r="G23" s="63">
        <v>113.3</v>
      </c>
      <c r="H23" s="64">
        <v>90</v>
      </c>
      <c r="I23" s="30">
        <v>25</v>
      </c>
      <c r="J23" s="60"/>
      <c r="K23" s="61"/>
      <c r="L23" s="56">
        <v>239632</v>
      </c>
      <c r="M23" s="38">
        <v>50436</v>
      </c>
    </row>
    <row r="24" spans="1:13" x14ac:dyDescent="1">
      <c r="A24" s="30">
        <v>17</v>
      </c>
      <c r="B24" s="41" t="s">
        <v>72</v>
      </c>
      <c r="C24" s="33" t="s">
        <v>73</v>
      </c>
      <c r="D24" s="33" t="s">
        <v>74</v>
      </c>
      <c r="E24" s="30" t="s">
        <v>36</v>
      </c>
      <c r="F24" s="57" t="s">
        <v>32</v>
      </c>
      <c r="G24" s="58">
        <v>106.2</v>
      </c>
      <c r="H24" s="59">
        <v>90</v>
      </c>
      <c r="I24" s="30">
        <v>25</v>
      </c>
      <c r="J24" s="46"/>
      <c r="K24" s="67"/>
      <c r="L24" s="56">
        <v>239661</v>
      </c>
      <c r="M24" s="38">
        <v>50464</v>
      </c>
    </row>
    <row r="25" spans="1:13" x14ac:dyDescent="1">
      <c r="A25" s="30">
        <v>18</v>
      </c>
      <c r="B25" s="41" t="s">
        <v>75</v>
      </c>
      <c r="C25" s="33" t="s">
        <v>76</v>
      </c>
      <c r="D25" s="33" t="s">
        <v>77</v>
      </c>
      <c r="E25" s="30" t="s">
        <v>36</v>
      </c>
      <c r="F25" s="57" t="s">
        <v>32</v>
      </c>
      <c r="G25" s="68">
        <v>107.79</v>
      </c>
      <c r="H25" s="59">
        <v>90</v>
      </c>
      <c r="I25" s="30">
        <v>25</v>
      </c>
      <c r="J25" s="60"/>
      <c r="K25" s="69"/>
      <c r="L25" s="56">
        <v>239692</v>
      </c>
      <c r="M25" s="38">
        <v>50495</v>
      </c>
    </row>
    <row r="26" spans="1:13" x14ac:dyDescent="1">
      <c r="A26" s="30">
        <v>19</v>
      </c>
      <c r="B26" s="41" t="s">
        <v>78</v>
      </c>
      <c r="C26" s="40" t="s">
        <v>79</v>
      </c>
      <c r="D26" s="40" t="s">
        <v>57</v>
      </c>
      <c r="E26" s="41" t="s">
        <v>36</v>
      </c>
      <c r="F26" s="62" t="s">
        <v>32</v>
      </c>
      <c r="G26" s="58">
        <v>124.13</v>
      </c>
      <c r="H26" s="64">
        <v>90</v>
      </c>
      <c r="I26" s="30">
        <v>25</v>
      </c>
      <c r="J26" s="46"/>
      <c r="K26" s="56"/>
      <c r="L26" s="56">
        <v>239722</v>
      </c>
      <c r="M26" s="38">
        <v>50525</v>
      </c>
    </row>
    <row r="27" spans="1:13" x14ac:dyDescent="1">
      <c r="A27" s="30">
        <v>20</v>
      </c>
      <c r="B27" s="41" t="s">
        <v>80</v>
      </c>
      <c r="C27" s="40" t="s">
        <v>81</v>
      </c>
      <c r="D27" s="40" t="s">
        <v>51</v>
      </c>
      <c r="E27" s="41" t="s">
        <v>36</v>
      </c>
      <c r="F27" s="62" t="s">
        <v>32</v>
      </c>
      <c r="G27" s="63">
        <v>108.74</v>
      </c>
      <c r="H27" s="64">
        <v>90</v>
      </c>
      <c r="I27" s="30">
        <v>25</v>
      </c>
      <c r="J27" s="46"/>
      <c r="K27" s="56"/>
      <c r="L27" s="56">
        <v>239773</v>
      </c>
      <c r="M27" s="38">
        <v>50576</v>
      </c>
    </row>
    <row r="28" spans="1:13" x14ac:dyDescent="1">
      <c r="A28" s="30">
        <v>21</v>
      </c>
      <c r="B28" s="41" t="s">
        <v>82</v>
      </c>
      <c r="C28" s="33" t="s">
        <v>83</v>
      </c>
      <c r="D28" s="33" t="s">
        <v>84</v>
      </c>
      <c r="E28" s="30" t="s">
        <v>36</v>
      </c>
      <c r="F28" s="57" t="s">
        <v>32</v>
      </c>
      <c r="G28" s="58">
        <v>106.25</v>
      </c>
      <c r="H28" s="59">
        <v>90</v>
      </c>
      <c r="I28" s="30">
        <v>25</v>
      </c>
      <c r="J28" s="46"/>
      <c r="K28" s="69"/>
      <c r="L28" s="56">
        <v>239780</v>
      </c>
      <c r="M28" s="38">
        <v>50583</v>
      </c>
    </row>
    <row r="29" spans="1:13" x14ac:dyDescent="1">
      <c r="A29" s="30">
        <v>22</v>
      </c>
      <c r="B29" s="41" t="s">
        <v>85</v>
      </c>
      <c r="C29" s="40" t="s">
        <v>86</v>
      </c>
      <c r="D29" s="33" t="s">
        <v>87</v>
      </c>
      <c r="E29" s="30" t="s">
        <v>36</v>
      </c>
      <c r="F29" s="57" t="s">
        <v>32</v>
      </c>
      <c r="G29" s="58">
        <v>118.89</v>
      </c>
      <c r="H29" s="59">
        <v>90</v>
      </c>
      <c r="I29" s="30">
        <v>25</v>
      </c>
      <c r="J29" s="46"/>
      <c r="K29" s="69"/>
      <c r="L29" s="56">
        <v>239783</v>
      </c>
      <c r="M29" s="38">
        <v>50586</v>
      </c>
    </row>
    <row r="30" spans="1:13" x14ac:dyDescent="1">
      <c r="A30" s="30">
        <v>23</v>
      </c>
      <c r="B30" s="41" t="s">
        <v>88</v>
      </c>
      <c r="C30" s="40" t="s">
        <v>89</v>
      </c>
      <c r="D30" s="33" t="s">
        <v>69</v>
      </c>
      <c r="E30" s="30" t="s">
        <v>36</v>
      </c>
      <c r="F30" s="57" t="s">
        <v>32</v>
      </c>
      <c r="G30" s="58">
        <v>109.1</v>
      </c>
      <c r="H30" s="59">
        <v>90</v>
      </c>
      <c r="I30" s="30">
        <v>25</v>
      </c>
      <c r="J30" s="46"/>
      <c r="K30" s="69"/>
      <c r="L30" s="56">
        <v>239875</v>
      </c>
      <c r="M30" s="38">
        <v>50678</v>
      </c>
    </row>
    <row r="31" spans="1:13" x14ac:dyDescent="1">
      <c r="A31" s="30">
        <v>24</v>
      </c>
      <c r="B31" s="41" t="s">
        <v>90</v>
      </c>
      <c r="C31" s="33" t="s">
        <v>91</v>
      </c>
      <c r="D31" s="33" t="s">
        <v>41</v>
      </c>
      <c r="E31" s="30" t="s">
        <v>36</v>
      </c>
      <c r="F31" s="57" t="s">
        <v>32</v>
      </c>
      <c r="G31" s="58">
        <v>131.46</v>
      </c>
      <c r="H31" s="59">
        <v>90</v>
      </c>
      <c r="I31" s="30">
        <v>25</v>
      </c>
      <c r="J31" s="46"/>
      <c r="K31" s="69"/>
      <c r="L31" s="56">
        <v>239892</v>
      </c>
      <c r="M31" s="38">
        <v>50695</v>
      </c>
    </row>
    <row r="32" spans="1:13" x14ac:dyDescent="1">
      <c r="A32" s="30">
        <v>25</v>
      </c>
      <c r="B32" s="41" t="s">
        <v>92</v>
      </c>
      <c r="C32" s="40" t="s">
        <v>93</v>
      </c>
      <c r="D32" s="40" t="s">
        <v>94</v>
      </c>
      <c r="E32" s="41" t="s">
        <v>36</v>
      </c>
      <c r="F32" s="62" t="s">
        <v>32</v>
      </c>
      <c r="G32" s="63">
        <v>118.5</v>
      </c>
      <c r="H32" s="64">
        <v>90</v>
      </c>
      <c r="I32" s="41">
        <v>25</v>
      </c>
      <c r="J32" s="35"/>
      <c r="K32" s="70"/>
      <c r="L32" s="56">
        <v>239905</v>
      </c>
      <c r="M32" s="38">
        <v>50708</v>
      </c>
    </row>
    <row r="33" spans="1:13" x14ac:dyDescent="1">
      <c r="A33" s="30">
        <v>26</v>
      </c>
      <c r="B33" s="41" t="s">
        <v>95</v>
      </c>
      <c r="C33" s="33" t="s">
        <v>96</v>
      </c>
      <c r="D33" s="33" t="s">
        <v>51</v>
      </c>
      <c r="E33" s="30" t="s">
        <v>36</v>
      </c>
      <c r="F33" s="57" t="s">
        <v>32</v>
      </c>
      <c r="G33" s="58">
        <v>165.82</v>
      </c>
      <c r="H33" s="59">
        <v>90</v>
      </c>
      <c r="I33" s="30">
        <v>25</v>
      </c>
      <c r="J33" s="46"/>
      <c r="K33" s="69"/>
      <c r="L33" s="56">
        <v>239906</v>
      </c>
      <c r="M33" s="38">
        <v>50709</v>
      </c>
    </row>
    <row r="34" spans="1:13" x14ac:dyDescent="1">
      <c r="A34" s="30">
        <v>27</v>
      </c>
      <c r="B34" s="41" t="s">
        <v>97</v>
      </c>
      <c r="C34" s="40" t="s">
        <v>98</v>
      </c>
      <c r="D34" s="40" t="s">
        <v>99</v>
      </c>
      <c r="E34" s="41" t="s">
        <v>36</v>
      </c>
      <c r="F34" s="62" t="s">
        <v>32</v>
      </c>
      <c r="G34" s="63">
        <v>115.28</v>
      </c>
      <c r="H34" s="64">
        <v>90</v>
      </c>
      <c r="I34" s="71">
        <v>25</v>
      </c>
      <c r="J34" s="72"/>
      <c r="K34" s="56"/>
      <c r="L34" s="56">
        <v>240271</v>
      </c>
      <c r="M34" s="73">
        <v>51089.65625</v>
      </c>
    </row>
    <row r="35" spans="1:13" x14ac:dyDescent="1">
      <c r="A35" s="30">
        <v>28</v>
      </c>
      <c r="B35" s="41" t="s">
        <v>100</v>
      </c>
      <c r="C35" s="74" t="s">
        <v>101</v>
      </c>
      <c r="D35" s="33" t="s">
        <v>99</v>
      </c>
      <c r="E35" s="30" t="s">
        <v>36</v>
      </c>
      <c r="F35" s="57" t="s">
        <v>32</v>
      </c>
      <c r="G35" s="58">
        <v>115.28</v>
      </c>
      <c r="H35" s="59">
        <v>90</v>
      </c>
      <c r="I35" s="75">
        <v>25</v>
      </c>
      <c r="J35" s="76"/>
      <c r="K35" s="77"/>
      <c r="L35" s="56">
        <v>240391</v>
      </c>
      <c r="M35" s="73">
        <v>51210.21875</v>
      </c>
    </row>
    <row r="36" spans="1:13" x14ac:dyDescent="1">
      <c r="A36" s="30">
        <v>29</v>
      </c>
      <c r="B36" s="41" t="s">
        <v>102</v>
      </c>
      <c r="C36" s="40" t="s">
        <v>103</v>
      </c>
      <c r="D36" s="40" t="s">
        <v>104</v>
      </c>
      <c r="E36" s="41" t="s">
        <v>36</v>
      </c>
      <c r="F36" s="62" t="s">
        <v>32</v>
      </c>
      <c r="G36" s="63">
        <v>112</v>
      </c>
      <c r="H36" s="64">
        <v>90</v>
      </c>
      <c r="I36" s="41">
        <v>25</v>
      </c>
      <c r="J36" s="35"/>
      <c r="K36" s="69"/>
      <c r="L36" s="56">
        <v>240450</v>
      </c>
      <c r="M36" s="38">
        <v>51254</v>
      </c>
    </row>
    <row r="37" spans="1:13" x14ac:dyDescent="1">
      <c r="A37" s="30">
        <v>30</v>
      </c>
      <c r="B37" s="41" t="s">
        <v>105</v>
      </c>
      <c r="C37" s="40" t="s">
        <v>106</v>
      </c>
      <c r="D37" s="78" t="s">
        <v>64</v>
      </c>
      <c r="E37" s="30" t="s">
        <v>36</v>
      </c>
      <c r="F37" s="57" t="s">
        <v>32</v>
      </c>
      <c r="G37" s="58">
        <v>113.902</v>
      </c>
      <c r="H37" s="59">
        <v>90</v>
      </c>
      <c r="I37" s="79">
        <v>25</v>
      </c>
      <c r="J37" s="80" t="s">
        <v>107</v>
      </c>
      <c r="K37" s="69"/>
      <c r="L37" s="56">
        <v>240650</v>
      </c>
      <c r="M37" s="38">
        <v>51454</v>
      </c>
    </row>
    <row r="38" spans="1:13" x14ac:dyDescent="1">
      <c r="A38" s="30">
        <v>31</v>
      </c>
      <c r="B38" s="41" t="s">
        <v>108</v>
      </c>
      <c r="C38" s="40" t="s">
        <v>109</v>
      </c>
      <c r="D38" s="78" t="s">
        <v>110</v>
      </c>
      <c r="E38" s="30" t="s">
        <v>36</v>
      </c>
      <c r="F38" s="57" t="s">
        <v>32</v>
      </c>
      <c r="G38" s="58">
        <v>113.29</v>
      </c>
      <c r="H38" s="59">
        <v>90</v>
      </c>
      <c r="I38" s="81">
        <v>25</v>
      </c>
      <c r="J38" s="82" t="s">
        <v>111</v>
      </c>
      <c r="K38" s="69"/>
      <c r="L38" s="56">
        <v>240697</v>
      </c>
      <c r="M38" s="38">
        <v>51501</v>
      </c>
    </row>
    <row r="39" spans="1:13" x14ac:dyDescent="1">
      <c r="A39" s="30">
        <v>32</v>
      </c>
      <c r="B39" s="41" t="s">
        <v>112</v>
      </c>
      <c r="C39" s="40" t="s">
        <v>113</v>
      </c>
      <c r="D39" s="78" t="s">
        <v>114</v>
      </c>
      <c r="E39" s="30" t="s">
        <v>36</v>
      </c>
      <c r="F39" s="57" t="s">
        <v>32</v>
      </c>
      <c r="G39" s="58">
        <v>113.9</v>
      </c>
      <c r="H39" s="59">
        <v>90</v>
      </c>
      <c r="I39" s="71">
        <v>25</v>
      </c>
      <c r="J39" s="72"/>
      <c r="K39" s="69"/>
      <c r="L39" s="56">
        <v>240784</v>
      </c>
      <c r="M39" s="38">
        <v>51588</v>
      </c>
    </row>
    <row r="40" spans="1:13" x14ac:dyDescent="1">
      <c r="A40" s="30">
        <v>33</v>
      </c>
      <c r="B40" s="41" t="s">
        <v>115</v>
      </c>
      <c r="C40" s="47" t="s">
        <v>116</v>
      </c>
      <c r="D40" s="83" t="s">
        <v>35</v>
      </c>
      <c r="E40" s="48" t="s">
        <v>36</v>
      </c>
      <c r="F40" s="84" t="s">
        <v>32</v>
      </c>
      <c r="G40" s="68">
        <v>121.73</v>
      </c>
      <c r="H40" s="85">
        <v>90</v>
      </c>
      <c r="I40" s="86">
        <v>25</v>
      </c>
      <c r="J40" s="87" t="s">
        <v>117</v>
      </c>
      <c r="K40" s="69"/>
      <c r="L40" s="56">
        <v>240787</v>
      </c>
      <c r="M40" s="38">
        <v>51591</v>
      </c>
    </row>
    <row r="41" spans="1:13" x14ac:dyDescent="1">
      <c r="A41" s="30">
        <v>34</v>
      </c>
      <c r="B41" s="41" t="s">
        <v>118</v>
      </c>
      <c r="C41" s="40" t="s">
        <v>119</v>
      </c>
      <c r="D41" s="78" t="s">
        <v>120</v>
      </c>
      <c r="E41" s="30" t="s">
        <v>36</v>
      </c>
      <c r="F41" s="57" t="s">
        <v>32</v>
      </c>
      <c r="G41" s="58">
        <v>105.506</v>
      </c>
      <c r="H41" s="59">
        <v>90</v>
      </c>
      <c r="I41" s="71">
        <v>25</v>
      </c>
      <c r="J41" s="88"/>
      <c r="K41" s="56"/>
      <c r="L41" s="56">
        <v>240820</v>
      </c>
      <c r="M41" s="38">
        <v>51624</v>
      </c>
    </row>
    <row r="42" spans="1:13" x14ac:dyDescent="1">
      <c r="A42" s="30">
        <v>35</v>
      </c>
      <c r="B42" s="41" t="s">
        <v>121</v>
      </c>
      <c r="C42" s="40" t="s">
        <v>122</v>
      </c>
      <c r="D42" s="89" t="s">
        <v>35</v>
      </c>
      <c r="E42" s="41" t="s">
        <v>36</v>
      </c>
      <c r="F42" s="62" t="s">
        <v>32</v>
      </c>
      <c r="G42" s="63">
        <v>109.74</v>
      </c>
      <c r="H42" s="64">
        <v>90</v>
      </c>
      <c r="I42" s="71">
        <v>25</v>
      </c>
      <c r="J42" s="90"/>
      <c r="K42" s="56"/>
      <c r="L42" s="56">
        <v>240848</v>
      </c>
      <c r="M42" s="38">
        <v>51652</v>
      </c>
    </row>
    <row r="43" spans="1:13" x14ac:dyDescent="1">
      <c r="A43" s="30">
        <v>36</v>
      </c>
      <c r="B43" s="41" t="s">
        <v>123</v>
      </c>
      <c r="C43" s="40" t="s">
        <v>124</v>
      </c>
      <c r="D43" s="78" t="s">
        <v>94</v>
      </c>
      <c r="E43" s="30" t="s">
        <v>36</v>
      </c>
      <c r="F43" s="57" t="s">
        <v>32</v>
      </c>
      <c r="G43" s="58">
        <v>129.32</v>
      </c>
      <c r="H43" s="59">
        <v>90</v>
      </c>
      <c r="I43" s="75">
        <v>25</v>
      </c>
      <c r="J43" s="91"/>
      <c r="K43" s="69"/>
      <c r="L43" s="56">
        <v>240848</v>
      </c>
      <c r="M43" s="38">
        <v>51652</v>
      </c>
    </row>
    <row r="44" spans="1:13" x14ac:dyDescent="1">
      <c r="A44" s="30">
        <v>37</v>
      </c>
      <c r="B44" s="41" t="s">
        <v>125</v>
      </c>
      <c r="C44" s="40" t="s">
        <v>126</v>
      </c>
      <c r="D44" s="78" t="s">
        <v>64</v>
      </c>
      <c r="E44" s="30" t="s">
        <v>36</v>
      </c>
      <c r="F44" s="57" t="s">
        <v>32</v>
      </c>
      <c r="G44" s="58">
        <v>113.902</v>
      </c>
      <c r="H44" s="59">
        <v>90</v>
      </c>
      <c r="I44" s="71">
        <v>25</v>
      </c>
      <c r="J44" s="92"/>
      <c r="K44" s="69"/>
      <c r="L44" s="56">
        <v>240848</v>
      </c>
      <c r="M44" s="38">
        <v>51652</v>
      </c>
    </row>
    <row r="45" spans="1:13" x14ac:dyDescent="1">
      <c r="A45" s="30">
        <v>38</v>
      </c>
      <c r="B45" s="41" t="s">
        <v>102</v>
      </c>
      <c r="C45" s="40" t="s">
        <v>127</v>
      </c>
      <c r="D45" s="78" t="s">
        <v>128</v>
      </c>
      <c r="E45" s="30" t="s">
        <v>36</v>
      </c>
      <c r="F45" s="57" t="s">
        <v>32</v>
      </c>
      <c r="G45" s="58">
        <v>113.902</v>
      </c>
      <c r="H45" s="59">
        <v>90</v>
      </c>
      <c r="I45" s="71">
        <v>25</v>
      </c>
      <c r="J45" s="90" t="s">
        <v>129</v>
      </c>
      <c r="K45" s="69"/>
      <c r="L45" s="56">
        <v>241001</v>
      </c>
      <c r="M45" s="38">
        <v>51805</v>
      </c>
    </row>
    <row r="46" spans="1:13" x14ac:dyDescent="1">
      <c r="A46" s="30">
        <v>39</v>
      </c>
      <c r="B46" s="41" t="s">
        <v>130</v>
      </c>
      <c r="C46" s="40" t="s">
        <v>131</v>
      </c>
      <c r="D46" s="33" t="s">
        <v>132</v>
      </c>
      <c r="E46" s="30" t="s">
        <v>36</v>
      </c>
      <c r="F46" s="57" t="s">
        <v>32</v>
      </c>
      <c r="G46" s="58">
        <v>136.35</v>
      </c>
      <c r="H46" s="59">
        <v>90</v>
      </c>
      <c r="I46" s="93">
        <v>25</v>
      </c>
      <c r="J46" s="94" t="s">
        <v>133</v>
      </c>
      <c r="K46" s="69"/>
      <c r="L46" s="56">
        <v>241033</v>
      </c>
      <c r="M46" s="38">
        <v>51837</v>
      </c>
    </row>
    <row r="47" spans="1:13" x14ac:dyDescent="1">
      <c r="A47" s="30">
        <v>40</v>
      </c>
      <c r="B47" s="41" t="s">
        <v>134</v>
      </c>
      <c r="C47" s="40" t="s">
        <v>135</v>
      </c>
      <c r="D47" s="33" t="s">
        <v>132</v>
      </c>
      <c r="E47" s="30" t="s">
        <v>36</v>
      </c>
      <c r="F47" s="57" t="s">
        <v>32</v>
      </c>
      <c r="G47" s="58">
        <v>136.35</v>
      </c>
      <c r="H47" s="59">
        <v>90</v>
      </c>
      <c r="I47" s="71">
        <v>25</v>
      </c>
      <c r="J47" s="72"/>
      <c r="K47" s="69"/>
      <c r="L47" s="56" t="s">
        <v>136</v>
      </c>
      <c r="M47" s="38">
        <v>51863</v>
      </c>
    </row>
    <row r="48" spans="1:13" x14ac:dyDescent="1">
      <c r="A48" s="30">
        <v>41</v>
      </c>
      <c r="B48" s="41" t="s">
        <v>137</v>
      </c>
      <c r="C48" s="40" t="s">
        <v>138</v>
      </c>
      <c r="D48" s="89" t="s">
        <v>139</v>
      </c>
      <c r="E48" s="41" t="s">
        <v>36</v>
      </c>
      <c r="F48" s="62" t="s">
        <v>32</v>
      </c>
      <c r="G48" s="63">
        <v>114.35</v>
      </c>
      <c r="H48" s="64">
        <v>90</v>
      </c>
      <c r="I48" s="75">
        <v>25</v>
      </c>
      <c r="J48" s="72"/>
      <c r="K48" s="69"/>
      <c r="L48" s="56">
        <v>241102</v>
      </c>
      <c r="M48" s="38">
        <v>51906</v>
      </c>
    </row>
    <row r="49" spans="1:13" x14ac:dyDescent="1">
      <c r="A49" s="30">
        <v>42</v>
      </c>
      <c r="B49" s="41" t="s">
        <v>140</v>
      </c>
      <c r="C49" s="40" t="s">
        <v>141</v>
      </c>
      <c r="D49" s="89" t="s">
        <v>142</v>
      </c>
      <c r="E49" s="30" t="s">
        <v>36</v>
      </c>
      <c r="F49" s="57" t="s">
        <v>32</v>
      </c>
      <c r="G49" s="63">
        <v>140.86000000000001</v>
      </c>
      <c r="H49" s="64">
        <v>90</v>
      </c>
      <c r="I49" s="75">
        <v>25</v>
      </c>
      <c r="J49" s="82"/>
      <c r="K49" s="56"/>
      <c r="L49" s="56">
        <v>241198</v>
      </c>
      <c r="M49" s="38">
        <v>52001</v>
      </c>
    </row>
    <row r="50" spans="1:13" x14ac:dyDescent="1">
      <c r="A50" s="30">
        <v>43</v>
      </c>
      <c r="B50" s="41" t="s">
        <v>143</v>
      </c>
      <c r="C50" s="40" t="s">
        <v>144</v>
      </c>
      <c r="D50" s="78" t="s">
        <v>145</v>
      </c>
      <c r="E50" s="41" t="s">
        <v>36</v>
      </c>
      <c r="F50" s="62" t="s">
        <v>32</v>
      </c>
      <c r="G50" s="58">
        <v>111.45</v>
      </c>
      <c r="H50" s="59">
        <v>90</v>
      </c>
      <c r="I50" s="71">
        <v>25</v>
      </c>
      <c r="J50" s="95"/>
      <c r="K50" s="56"/>
      <c r="L50" s="56">
        <v>241233</v>
      </c>
      <c r="M50" s="38">
        <v>52036</v>
      </c>
    </row>
    <row r="51" spans="1:13" x14ac:dyDescent="1">
      <c r="A51" s="30">
        <v>44</v>
      </c>
      <c r="B51" s="41" t="s">
        <v>146</v>
      </c>
      <c r="C51" s="40" t="s">
        <v>147</v>
      </c>
      <c r="D51" s="78" t="s">
        <v>84</v>
      </c>
      <c r="E51" s="41" t="s">
        <v>36</v>
      </c>
      <c r="F51" s="62" t="s">
        <v>32</v>
      </c>
      <c r="G51" s="58">
        <v>122.83</v>
      </c>
      <c r="H51" s="59">
        <v>90</v>
      </c>
      <c r="I51" s="75">
        <v>25</v>
      </c>
      <c r="J51" s="95"/>
      <c r="K51" s="56"/>
      <c r="L51" s="56">
        <v>241242</v>
      </c>
      <c r="M51" s="38">
        <v>52045</v>
      </c>
    </row>
    <row r="52" spans="1:13" x14ac:dyDescent="1">
      <c r="A52" s="30">
        <v>45</v>
      </c>
      <c r="B52" s="41" t="s">
        <v>148</v>
      </c>
      <c r="C52" s="40" t="s">
        <v>149</v>
      </c>
      <c r="D52" s="89" t="s">
        <v>142</v>
      </c>
      <c r="E52" s="41" t="s">
        <v>36</v>
      </c>
      <c r="F52" s="62" t="s">
        <v>32</v>
      </c>
      <c r="G52" s="63">
        <v>138.26</v>
      </c>
      <c r="H52" s="64">
        <v>90</v>
      </c>
      <c r="I52" s="96">
        <v>25</v>
      </c>
      <c r="J52" s="97"/>
      <c r="K52" s="56"/>
      <c r="L52" s="56">
        <v>241251</v>
      </c>
      <c r="M52" s="38">
        <v>52054</v>
      </c>
    </row>
    <row r="53" spans="1:13" x14ac:dyDescent="1">
      <c r="A53" s="30">
        <v>46</v>
      </c>
      <c r="B53" s="41" t="s">
        <v>150</v>
      </c>
      <c r="C53" s="33" t="s">
        <v>151</v>
      </c>
      <c r="D53" s="78" t="s">
        <v>94</v>
      </c>
      <c r="E53" s="30" t="s">
        <v>36</v>
      </c>
      <c r="F53" s="57" t="s">
        <v>32</v>
      </c>
      <c r="G53" s="58">
        <v>121.9</v>
      </c>
      <c r="H53" s="59">
        <v>90</v>
      </c>
      <c r="I53" s="86">
        <v>25</v>
      </c>
      <c r="J53" s="76"/>
      <c r="K53" s="69"/>
      <c r="L53" s="56">
        <v>241263</v>
      </c>
      <c r="M53" s="38">
        <v>52066</v>
      </c>
    </row>
    <row r="54" spans="1:13" x14ac:dyDescent="1">
      <c r="A54" s="30">
        <v>47</v>
      </c>
      <c r="B54" s="41" t="s">
        <v>152</v>
      </c>
      <c r="C54" s="40" t="s">
        <v>153</v>
      </c>
      <c r="D54" s="89" t="s">
        <v>142</v>
      </c>
      <c r="E54" s="30" t="s">
        <v>36</v>
      </c>
      <c r="F54" s="57" t="s">
        <v>32</v>
      </c>
      <c r="G54" s="63">
        <v>138.26</v>
      </c>
      <c r="H54" s="64">
        <v>90</v>
      </c>
      <c r="I54" s="71">
        <v>25</v>
      </c>
      <c r="J54" s="72"/>
      <c r="K54" s="56"/>
      <c r="L54" s="56">
        <v>241306</v>
      </c>
      <c r="M54" s="38">
        <v>52109</v>
      </c>
    </row>
    <row r="55" spans="1:13" x14ac:dyDescent="1">
      <c r="A55" s="30">
        <v>48</v>
      </c>
      <c r="B55" s="41" t="s">
        <v>154</v>
      </c>
      <c r="C55" s="40" t="s">
        <v>155</v>
      </c>
      <c r="D55" s="78" t="s">
        <v>156</v>
      </c>
      <c r="E55" s="30" t="s">
        <v>36</v>
      </c>
      <c r="F55" s="57" t="s">
        <v>32</v>
      </c>
      <c r="G55" s="58">
        <v>135.96</v>
      </c>
      <c r="H55" s="59">
        <v>90</v>
      </c>
      <c r="I55" s="71">
        <v>25</v>
      </c>
      <c r="J55" s="90" t="s">
        <v>157</v>
      </c>
      <c r="K55" s="69"/>
      <c r="L55" s="56">
        <v>241336</v>
      </c>
      <c r="M55" s="38">
        <v>52139</v>
      </c>
    </row>
    <row r="56" spans="1:13" x14ac:dyDescent="1">
      <c r="A56" s="30">
        <v>49</v>
      </c>
      <c r="B56" s="41" t="s">
        <v>158</v>
      </c>
      <c r="C56" s="40" t="s">
        <v>159</v>
      </c>
      <c r="D56" s="78" t="s">
        <v>156</v>
      </c>
      <c r="E56" s="30" t="s">
        <v>36</v>
      </c>
      <c r="F56" s="57" t="s">
        <v>32</v>
      </c>
      <c r="G56" s="58">
        <v>135.96</v>
      </c>
      <c r="H56" s="59">
        <v>90</v>
      </c>
      <c r="I56" s="75">
        <v>25</v>
      </c>
      <c r="J56" s="91"/>
      <c r="K56" s="69"/>
      <c r="L56" s="56">
        <v>241336</v>
      </c>
      <c r="M56" s="38">
        <v>52139</v>
      </c>
    </row>
    <row r="57" spans="1:13" x14ac:dyDescent="1">
      <c r="A57" s="30">
        <v>50</v>
      </c>
      <c r="B57" s="41" t="s">
        <v>160</v>
      </c>
      <c r="C57" s="40" t="s">
        <v>161</v>
      </c>
      <c r="D57" s="33" t="s">
        <v>162</v>
      </c>
      <c r="E57" s="30" t="s">
        <v>36</v>
      </c>
      <c r="F57" s="57" t="s">
        <v>32</v>
      </c>
      <c r="G57" s="58">
        <v>130.19999999999999</v>
      </c>
      <c r="H57" s="59">
        <v>90</v>
      </c>
      <c r="I57" s="75">
        <v>25</v>
      </c>
      <c r="J57" s="72"/>
      <c r="K57" s="69"/>
      <c r="L57" s="56">
        <v>241367</v>
      </c>
      <c r="M57" s="38">
        <v>52170</v>
      </c>
    </row>
    <row r="58" spans="1:13" x14ac:dyDescent="1">
      <c r="A58" s="30">
        <v>51</v>
      </c>
      <c r="B58" s="41" t="s">
        <v>163</v>
      </c>
      <c r="C58" s="33" t="s">
        <v>164</v>
      </c>
      <c r="D58" s="78" t="s">
        <v>30</v>
      </c>
      <c r="E58" s="30" t="s">
        <v>36</v>
      </c>
      <c r="F58" s="57" t="s">
        <v>32</v>
      </c>
      <c r="G58" s="58">
        <v>138.5</v>
      </c>
      <c r="H58" s="59">
        <v>90</v>
      </c>
      <c r="I58" s="75">
        <v>25</v>
      </c>
      <c r="J58" s="98"/>
      <c r="K58" s="69"/>
      <c r="L58" s="56">
        <v>241373</v>
      </c>
      <c r="M58" s="38">
        <v>52176</v>
      </c>
    </row>
    <row r="59" spans="1:13" x14ac:dyDescent="1">
      <c r="A59" s="30">
        <v>52</v>
      </c>
      <c r="B59" s="41" t="s">
        <v>165</v>
      </c>
      <c r="C59" s="33" t="s">
        <v>166</v>
      </c>
      <c r="D59" s="78" t="s">
        <v>30</v>
      </c>
      <c r="E59" s="30" t="s">
        <v>36</v>
      </c>
      <c r="F59" s="57" t="s">
        <v>32</v>
      </c>
      <c r="G59" s="58">
        <v>138.5</v>
      </c>
      <c r="H59" s="59">
        <v>90</v>
      </c>
      <c r="I59" s="75">
        <v>25</v>
      </c>
      <c r="J59" s="98"/>
      <c r="K59" s="69"/>
      <c r="L59" s="56">
        <v>241381</v>
      </c>
      <c r="M59" s="38">
        <v>52184</v>
      </c>
    </row>
    <row r="60" spans="1:13" x14ac:dyDescent="1">
      <c r="A60" s="30">
        <v>53</v>
      </c>
      <c r="B60" s="41" t="s">
        <v>167</v>
      </c>
      <c r="C60" s="33" t="s">
        <v>168</v>
      </c>
      <c r="D60" s="89" t="s">
        <v>162</v>
      </c>
      <c r="E60" s="41" t="s">
        <v>36</v>
      </c>
      <c r="F60" s="62" t="s">
        <v>32</v>
      </c>
      <c r="G60" s="63">
        <v>130.19999999999999</v>
      </c>
      <c r="H60" s="64">
        <v>90</v>
      </c>
      <c r="I60" s="71">
        <v>25</v>
      </c>
      <c r="J60" s="99"/>
      <c r="K60" s="100"/>
      <c r="L60" s="56">
        <v>241428</v>
      </c>
      <c r="M60" s="38">
        <v>52231</v>
      </c>
    </row>
    <row r="61" spans="1:13" x14ac:dyDescent="1">
      <c r="A61" s="30">
        <v>54</v>
      </c>
      <c r="B61" s="41" t="s">
        <v>169</v>
      </c>
      <c r="C61" s="40" t="s">
        <v>170</v>
      </c>
      <c r="D61" s="40" t="s">
        <v>171</v>
      </c>
      <c r="E61" s="41" t="s">
        <v>36</v>
      </c>
      <c r="F61" s="62" t="s">
        <v>32</v>
      </c>
      <c r="G61" s="63">
        <v>142.1</v>
      </c>
      <c r="H61" s="64">
        <v>90</v>
      </c>
      <c r="I61" s="71">
        <v>25</v>
      </c>
      <c r="J61" s="101"/>
      <c r="K61" s="102"/>
      <c r="L61" s="56">
        <v>241459</v>
      </c>
      <c r="M61" s="38">
        <v>52262</v>
      </c>
    </row>
    <row r="62" spans="1:13" x14ac:dyDescent="1">
      <c r="A62" s="30">
        <v>55</v>
      </c>
      <c r="B62" s="14" t="s">
        <v>172</v>
      </c>
      <c r="C62" s="103" t="s">
        <v>173</v>
      </c>
      <c r="D62" s="104" t="s">
        <v>174</v>
      </c>
      <c r="E62" s="14" t="s">
        <v>36</v>
      </c>
      <c r="F62" s="105" t="s">
        <v>32</v>
      </c>
      <c r="G62" s="106">
        <v>126.47</v>
      </c>
      <c r="H62" s="107">
        <v>90</v>
      </c>
      <c r="I62" s="108">
        <v>25</v>
      </c>
      <c r="J62" s="109"/>
      <c r="K62" s="69"/>
      <c r="L62" s="56">
        <v>241487</v>
      </c>
      <c r="M62" s="38">
        <v>52290</v>
      </c>
    </row>
    <row r="63" spans="1:13" x14ac:dyDescent="1">
      <c r="A63" s="30">
        <v>56</v>
      </c>
      <c r="B63" s="41" t="s">
        <v>175</v>
      </c>
      <c r="C63" s="33" t="s">
        <v>176</v>
      </c>
      <c r="D63" s="78" t="s">
        <v>171</v>
      </c>
      <c r="E63" s="30" t="s">
        <v>36</v>
      </c>
      <c r="F63" s="57" t="s">
        <v>32</v>
      </c>
      <c r="G63" s="58">
        <v>142.1</v>
      </c>
      <c r="H63" s="59">
        <v>90</v>
      </c>
      <c r="I63" s="86">
        <v>25</v>
      </c>
      <c r="J63" s="110"/>
      <c r="K63" s="69"/>
      <c r="L63" s="56">
        <v>241579</v>
      </c>
      <c r="M63" s="38">
        <v>52382</v>
      </c>
    </row>
    <row r="64" spans="1:13" x14ac:dyDescent="1">
      <c r="A64" s="30">
        <v>57</v>
      </c>
      <c r="B64" s="41" t="s">
        <v>177</v>
      </c>
      <c r="C64" s="40" t="s">
        <v>178</v>
      </c>
      <c r="D64" s="89" t="s">
        <v>179</v>
      </c>
      <c r="E64" s="41" t="s">
        <v>36</v>
      </c>
      <c r="F64" s="62" t="s">
        <v>32</v>
      </c>
      <c r="G64" s="63">
        <v>129.47</v>
      </c>
      <c r="H64" s="64">
        <v>90</v>
      </c>
      <c r="I64" s="96">
        <v>25</v>
      </c>
      <c r="J64" s="72"/>
      <c r="K64" s="56"/>
      <c r="L64" s="56">
        <v>241671</v>
      </c>
      <c r="M64" s="38">
        <v>52474</v>
      </c>
    </row>
    <row r="65" spans="1:13" x14ac:dyDescent="1">
      <c r="A65" s="30">
        <v>58</v>
      </c>
      <c r="B65" s="41" t="s">
        <v>180</v>
      </c>
      <c r="C65" s="33" t="s">
        <v>181</v>
      </c>
      <c r="D65" s="78" t="s">
        <v>182</v>
      </c>
      <c r="E65" s="30" t="s">
        <v>36</v>
      </c>
      <c r="F65" s="57" t="s">
        <v>32</v>
      </c>
      <c r="G65" s="58">
        <v>142.1</v>
      </c>
      <c r="H65" s="59">
        <v>90</v>
      </c>
      <c r="I65" s="86">
        <v>25</v>
      </c>
      <c r="J65" s="109"/>
      <c r="K65" s="111"/>
      <c r="L65" s="56">
        <v>241701</v>
      </c>
      <c r="M65" s="38">
        <v>52504</v>
      </c>
    </row>
    <row r="66" spans="1:13" x14ac:dyDescent="1">
      <c r="A66" s="30">
        <v>59</v>
      </c>
      <c r="B66" s="41" t="s">
        <v>183</v>
      </c>
      <c r="C66" s="47" t="s">
        <v>184</v>
      </c>
      <c r="D66" s="83" t="s">
        <v>179</v>
      </c>
      <c r="E66" s="48" t="s">
        <v>36</v>
      </c>
      <c r="F66" s="84" t="s">
        <v>32</v>
      </c>
      <c r="G66" s="58">
        <v>129.47</v>
      </c>
      <c r="H66" s="59">
        <v>90</v>
      </c>
      <c r="I66" s="86">
        <v>25</v>
      </c>
      <c r="J66" s="112"/>
      <c r="K66" s="113"/>
      <c r="L66" s="113">
        <v>241732</v>
      </c>
      <c r="M66" s="38">
        <v>52535</v>
      </c>
    </row>
    <row r="67" spans="1:13" x14ac:dyDescent="1">
      <c r="A67" s="30">
        <v>60</v>
      </c>
      <c r="B67" s="41" t="s">
        <v>185</v>
      </c>
      <c r="C67" s="33" t="s">
        <v>186</v>
      </c>
      <c r="D67" s="78" t="s">
        <v>187</v>
      </c>
      <c r="E67" s="30" t="s">
        <v>36</v>
      </c>
      <c r="F67" s="57" t="s">
        <v>32</v>
      </c>
      <c r="G67" s="63">
        <v>129.517</v>
      </c>
      <c r="H67" s="64">
        <v>90</v>
      </c>
      <c r="I67" s="71">
        <v>25</v>
      </c>
      <c r="J67" s="97"/>
      <c r="K67" s="69"/>
      <c r="L67" s="69">
        <v>241793</v>
      </c>
      <c r="M67" s="38">
        <v>52596</v>
      </c>
    </row>
    <row r="68" spans="1:13" x14ac:dyDescent="1">
      <c r="A68" s="30">
        <v>61</v>
      </c>
      <c r="B68" s="41" t="s">
        <v>188</v>
      </c>
      <c r="C68" s="33" t="s">
        <v>189</v>
      </c>
      <c r="D68" s="33" t="s">
        <v>190</v>
      </c>
      <c r="E68" s="30" t="s">
        <v>36</v>
      </c>
      <c r="F68" s="57" t="s">
        <v>32</v>
      </c>
      <c r="G68" s="58">
        <v>138.233</v>
      </c>
      <c r="H68" s="59">
        <v>90</v>
      </c>
      <c r="I68" s="86">
        <v>25</v>
      </c>
      <c r="J68" s="98"/>
      <c r="K68" s="69"/>
      <c r="L68" s="69">
        <v>241852</v>
      </c>
      <c r="M68" s="38">
        <v>52656</v>
      </c>
    </row>
    <row r="69" spans="1:13" x14ac:dyDescent="1">
      <c r="A69" s="30">
        <v>62</v>
      </c>
      <c r="B69" s="41" t="s">
        <v>191</v>
      </c>
      <c r="C69" s="40" t="s">
        <v>192</v>
      </c>
      <c r="D69" s="78" t="s">
        <v>193</v>
      </c>
      <c r="E69" s="30" t="s">
        <v>36</v>
      </c>
      <c r="F69" s="57" t="s">
        <v>32</v>
      </c>
      <c r="G69" s="58">
        <v>127.449</v>
      </c>
      <c r="H69" s="59">
        <v>90</v>
      </c>
      <c r="I69" s="86">
        <v>25</v>
      </c>
      <c r="J69" s="110"/>
      <c r="K69" s="69"/>
      <c r="L69" s="69">
        <v>241913</v>
      </c>
      <c r="M69" s="38">
        <v>52717</v>
      </c>
    </row>
    <row r="70" spans="1:13" x14ac:dyDescent="1">
      <c r="A70" s="30">
        <v>63</v>
      </c>
      <c r="B70" s="41" t="s">
        <v>194</v>
      </c>
      <c r="C70" s="33" t="s">
        <v>195</v>
      </c>
      <c r="D70" s="78" t="s">
        <v>156</v>
      </c>
      <c r="E70" s="30" t="s">
        <v>36</v>
      </c>
      <c r="F70" s="57" t="s">
        <v>32</v>
      </c>
      <c r="G70" s="58">
        <v>99.460999999999999</v>
      </c>
      <c r="H70" s="59">
        <v>90</v>
      </c>
      <c r="I70" s="86">
        <v>25</v>
      </c>
      <c r="J70" s="110"/>
      <c r="K70" s="69"/>
      <c r="L70" s="69">
        <v>241944</v>
      </c>
      <c r="M70" s="38">
        <v>52748</v>
      </c>
    </row>
    <row r="71" spans="1:13" x14ac:dyDescent="1">
      <c r="A71" s="30">
        <v>64</v>
      </c>
      <c r="B71" s="41" t="s">
        <v>196</v>
      </c>
      <c r="C71" s="40" t="s">
        <v>197</v>
      </c>
      <c r="D71" s="89" t="s">
        <v>193</v>
      </c>
      <c r="E71" s="41" t="s">
        <v>36</v>
      </c>
      <c r="F71" s="62" t="s">
        <v>32</v>
      </c>
      <c r="G71" s="63">
        <v>127.449</v>
      </c>
      <c r="H71" s="64">
        <v>90</v>
      </c>
      <c r="I71" s="71">
        <v>25</v>
      </c>
      <c r="J71" s="72"/>
      <c r="K71" s="56"/>
      <c r="L71" s="56">
        <v>241974</v>
      </c>
      <c r="M71" s="38">
        <v>52778</v>
      </c>
    </row>
    <row r="72" spans="1:13" s="122" customFormat="1" x14ac:dyDescent="0.7">
      <c r="A72" s="30">
        <v>65</v>
      </c>
      <c r="B72" s="114" t="s">
        <v>198</v>
      </c>
      <c r="C72" s="115" t="s">
        <v>199</v>
      </c>
      <c r="D72" s="115" t="s">
        <v>200</v>
      </c>
      <c r="E72" s="116" t="s">
        <v>36</v>
      </c>
      <c r="F72" s="116" t="s">
        <v>32</v>
      </c>
      <c r="G72" s="35">
        <v>56</v>
      </c>
      <c r="H72" s="117">
        <v>30</v>
      </c>
      <c r="I72" s="118">
        <v>25</v>
      </c>
      <c r="J72" s="119"/>
      <c r="K72" s="120"/>
      <c r="L72" s="121">
        <v>242978</v>
      </c>
      <c r="M72" s="121">
        <v>252108</v>
      </c>
    </row>
    <row r="73" spans="1:13" x14ac:dyDescent="1">
      <c r="A73" s="30">
        <v>66</v>
      </c>
      <c r="B73" s="41" t="s">
        <v>201</v>
      </c>
      <c r="C73" s="33" t="s">
        <v>202</v>
      </c>
      <c r="D73" s="33" t="s">
        <v>57</v>
      </c>
      <c r="E73" s="30" t="s">
        <v>36</v>
      </c>
      <c r="F73" s="57" t="s">
        <v>32</v>
      </c>
      <c r="G73" s="58">
        <v>98</v>
      </c>
      <c r="H73" s="59">
        <v>90</v>
      </c>
      <c r="I73" s="30">
        <v>25</v>
      </c>
      <c r="J73" s="46"/>
      <c r="K73" s="56"/>
      <c r="L73" s="56">
        <v>243008</v>
      </c>
      <c r="M73" s="56">
        <v>252138</v>
      </c>
    </row>
    <row r="74" spans="1:13" s="122" customFormat="1" x14ac:dyDescent="0.7">
      <c r="A74" s="30">
        <v>67</v>
      </c>
      <c r="B74" s="114" t="s">
        <v>203</v>
      </c>
      <c r="C74" s="115" t="s">
        <v>204</v>
      </c>
      <c r="D74" s="115" t="s">
        <v>205</v>
      </c>
      <c r="E74" s="116" t="s">
        <v>36</v>
      </c>
      <c r="F74" s="116" t="s">
        <v>32</v>
      </c>
      <c r="G74" s="35">
        <v>145</v>
      </c>
      <c r="H74" s="117">
        <v>30</v>
      </c>
      <c r="I74" s="118">
        <v>25</v>
      </c>
      <c r="J74" s="119"/>
      <c r="K74" s="120"/>
      <c r="L74" s="121">
        <v>243085</v>
      </c>
      <c r="M74" s="121">
        <v>252215</v>
      </c>
    </row>
    <row r="75" spans="1:13" s="122" customFormat="1" x14ac:dyDescent="0.7">
      <c r="A75" s="30">
        <v>68</v>
      </c>
      <c r="B75" s="114" t="s">
        <v>206</v>
      </c>
      <c r="C75" s="115" t="s">
        <v>207</v>
      </c>
      <c r="D75" s="123" t="s">
        <v>208</v>
      </c>
      <c r="E75" s="116" t="s">
        <v>36</v>
      </c>
      <c r="F75" s="116" t="s">
        <v>32</v>
      </c>
      <c r="G75" s="35">
        <v>145</v>
      </c>
      <c r="H75" s="117">
        <v>30</v>
      </c>
      <c r="I75" s="118">
        <v>25</v>
      </c>
      <c r="J75" s="119"/>
      <c r="K75" s="120"/>
      <c r="L75" s="121">
        <v>243221</v>
      </c>
      <c r="M75" s="121">
        <v>252351</v>
      </c>
    </row>
    <row r="76" spans="1:13" s="122" customFormat="1" x14ac:dyDescent="0.7">
      <c r="A76" s="30">
        <v>69</v>
      </c>
      <c r="B76" s="41" t="s">
        <v>209</v>
      </c>
      <c r="C76" s="124" t="s">
        <v>210</v>
      </c>
      <c r="D76" s="124" t="s">
        <v>200</v>
      </c>
      <c r="E76" s="79" t="s">
        <v>36</v>
      </c>
      <c r="F76" s="125" t="s">
        <v>32</v>
      </c>
      <c r="G76" s="42">
        <v>112</v>
      </c>
      <c r="H76" s="117">
        <v>30</v>
      </c>
      <c r="I76" s="118">
        <v>25</v>
      </c>
      <c r="J76" s="90"/>
      <c r="K76" s="77"/>
      <c r="L76" s="126">
        <v>243221</v>
      </c>
      <c r="M76" s="126">
        <v>252351</v>
      </c>
    </row>
    <row r="77" spans="1:13" s="122" customFormat="1" x14ac:dyDescent="0.7">
      <c r="A77" s="30">
        <v>70</v>
      </c>
      <c r="B77" s="114"/>
      <c r="C77" s="123" t="s">
        <v>211</v>
      </c>
      <c r="D77" s="123" t="s">
        <v>208</v>
      </c>
      <c r="E77" s="127" t="s">
        <v>36</v>
      </c>
      <c r="F77" s="30" t="s">
        <v>32</v>
      </c>
      <c r="G77" s="35">
        <v>145</v>
      </c>
      <c r="H77" s="117">
        <v>30</v>
      </c>
      <c r="I77" s="118">
        <v>25</v>
      </c>
      <c r="J77" s="119"/>
      <c r="K77" s="120"/>
      <c r="L77" s="120">
        <v>243250</v>
      </c>
      <c r="M77" s="121"/>
    </row>
    <row r="78" spans="1:13" s="122" customFormat="1" x14ac:dyDescent="0.7">
      <c r="A78" s="30">
        <v>71</v>
      </c>
      <c r="B78" s="30"/>
      <c r="C78" s="74" t="s">
        <v>212</v>
      </c>
      <c r="D78" s="128" t="s">
        <v>213</v>
      </c>
      <c r="E78" s="41" t="s">
        <v>36</v>
      </c>
      <c r="F78" s="30" t="s">
        <v>32</v>
      </c>
      <c r="G78" s="42">
        <v>145</v>
      </c>
      <c r="H78" s="117">
        <v>30</v>
      </c>
      <c r="I78" s="118">
        <v>25</v>
      </c>
      <c r="J78" s="52"/>
      <c r="K78" s="69"/>
      <c r="L78" s="69">
        <v>243253</v>
      </c>
      <c r="M78" s="69"/>
    </row>
    <row r="79" spans="1:13" s="122" customFormat="1" x14ac:dyDescent="0.7">
      <c r="A79" s="30">
        <v>72</v>
      </c>
      <c r="B79" s="30"/>
      <c r="C79" s="129" t="s">
        <v>214</v>
      </c>
      <c r="D79" s="130" t="s">
        <v>200</v>
      </c>
      <c r="E79" s="116" t="s">
        <v>36</v>
      </c>
      <c r="F79" s="81" t="s">
        <v>32</v>
      </c>
      <c r="G79" s="131">
        <v>112</v>
      </c>
      <c r="H79" s="117">
        <v>30</v>
      </c>
      <c r="I79" s="118">
        <v>25</v>
      </c>
      <c r="J79" s="76"/>
      <c r="K79" s="132"/>
      <c r="L79" s="132">
        <v>243272</v>
      </c>
      <c r="M79" s="132"/>
    </row>
    <row r="80" spans="1:13" s="122" customFormat="1" x14ac:dyDescent="0.7">
      <c r="A80" s="30">
        <v>73</v>
      </c>
      <c r="B80" s="114"/>
      <c r="C80" s="115" t="s">
        <v>215</v>
      </c>
      <c r="D80" s="115" t="s">
        <v>213</v>
      </c>
      <c r="E80" s="116" t="s">
        <v>36</v>
      </c>
      <c r="F80" s="116" t="s">
        <v>32</v>
      </c>
      <c r="G80" s="35">
        <v>145</v>
      </c>
      <c r="H80" s="117">
        <v>30</v>
      </c>
      <c r="I80" s="118">
        <v>25</v>
      </c>
      <c r="J80" s="119"/>
      <c r="K80" s="120"/>
      <c r="L80" s="121">
        <v>243313</v>
      </c>
      <c r="M80" s="121"/>
    </row>
    <row r="81" spans="1:14" s="122" customFormat="1" x14ac:dyDescent="0.7">
      <c r="A81" s="30">
        <v>74</v>
      </c>
      <c r="B81" s="114"/>
      <c r="C81" s="123" t="s">
        <v>216</v>
      </c>
      <c r="D81" s="115" t="s">
        <v>200</v>
      </c>
      <c r="E81" s="79" t="s">
        <v>36</v>
      </c>
      <c r="F81" s="30" t="s">
        <v>32</v>
      </c>
      <c r="G81" s="35">
        <v>150.1</v>
      </c>
      <c r="H81" s="117">
        <v>30</v>
      </c>
      <c r="I81" s="118">
        <v>25</v>
      </c>
      <c r="J81" s="80"/>
      <c r="K81" s="126"/>
      <c r="L81" s="126">
        <v>243343</v>
      </c>
      <c r="M81" s="126"/>
    </row>
    <row r="82" spans="1:14" x14ac:dyDescent="1">
      <c r="A82" s="79">
        <v>75</v>
      </c>
      <c r="B82" s="79"/>
      <c r="C82" s="40" t="s">
        <v>217</v>
      </c>
      <c r="D82" s="89" t="s">
        <v>218</v>
      </c>
      <c r="E82" s="41" t="s">
        <v>36</v>
      </c>
      <c r="F82" s="62" t="s">
        <v>32</v>
      </c>
      <c r="G82" s="63">
        <v>145</v>
      </c>
      <c r="H82" s="64">
        <v>90</v>
      </c>
      <c r="I82" s="96">
        <v>25</v>
      </c>
      <c r="J82" s="72"/>
      <c r="K82" s="56"/>
      <c r="L82" s="56">
        <v>243527</v>
      </c>
      <c r="M82" s="56"/>
    </row>
    <row r="83" spans="1:14" x14ac:dyDescent="1">
      <c r="A83" s="79">
        <v>76</v>
      </c>
      <c r="B83" s="79"/>
      <c r="C83" s="40" t="s">
        <v>219</v>
      </c>
      <c r="D83" s="78" t="s">
        <v>218</v>
      </c>
      <c r="E83" s="30" t="s">
        <v>36</v>
      </c>
      <c r="F83" s="57" t="s">
        <v>32</v>
      </c>
      <c r="G83" s="58">
        <v>145</v>
      </c>
      <c r="H83" s="59">
        <v>90</v>
      </c>
      <c r="I83" s="93">
        <v>25</v>
      </c>
      <c r="J83" s="94" t="s">
        <v>133</v>
      </c>
      <c r="K83" s="69"/>
      <c r="L83" s="69">
        <v>243588</v>
      </c>
      <c r="M83" s="69"/>
    </row>
    <row r="84" spans="1:14" s="143" customFormat="1" ht="72" x14ac:dyDescent="0.7">
      <c r="A84" s="133">
        <v>77</v>
      </c>
      <c r="B84" s="134"/>
      <c r="C84" s="135" t="s">
        <v>220</v>
      </c>
      <c r="D84" s="136" t="s">
        <v>221</v>
      </c>
      <c r="E84" s="137" t="s">
        <v>36</v>
      </c>
      <c r="F84" s="137" t="s">
        <v>32</v>
      </c>
      <c r="G84" s="138">
        <v>79.045000000000002</v>
      </c>
      <c r="H84" s="139">
        <v>28</v>
      </c>
      <c r="I84" s="140">
        <v>25</v>
      </c>
      <c r="J84" s="141"/>
      <c r="K84" s="142"/>
      <c r="L84" s="142">
        <v>243646</v>
      </c>
      <c r="M84" s="142"/>
    </row>
    <row r="85" spans="1:14" x14ac:dyDescent="1">
      <c r="A85" s="144"/>
      <c r="B85" s="144"/>
      <c r="C85" s="144"/>
      <c r="D85" s="144"/>
      <c r="E85" s="144"/>
      <c r="F85" s="144" t="s">
        <v>222</v>
      </c>
      <c r="G85" s="145">
        <f>SUM(G8:G84)</f>
        <v>9707.5370000000021</v>
      </c>
      <c r="H85" s="145">
        <f>SUM(H8:H84)</f>
        <v>6222</v>
      </c>
      <c r="I85" s="144"/>
      <c r="J85" s="144"/>
      <c r="K85" s="146"/>
      <c r="L85" s="144"/>
      <c r="M85" s="144"/>
      <c r="N85" s="19">
        <f>COUNT(H8:H84)</f>
        <v>77</v>
      </c>
    </row>
    <row r="86" spans="1:14" s="122" customFormat="1" x14ac:dyDescent="0.7">
      <c r="A86" s="147" t="s">
        <v>223</v>
      </c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8"/>
      <c r="M86" s="28"/>
    </row>
    <row r="87" spans="1:14" s="122" customFormat="1" x14ac:dyDescent="0.7">
      <c r="A87" s="30">
        <v>78</v>
      </c>
      <c r="B87" s="148"/>
      <c r="C87" s="149" t="s">
        <v>224</v>
      </c>
      <c r="D87" s="130" t="s">
        <v>200</v>
      </c>
      <c r="E87" s="150" t="s">
        <v>36</v>
      </c>
      <c r="F87" s="150" t="s">
        <v>32</v>
      </c>
      <c r="G87" s="46">
        <v>112</v>
      </c>
      <c r="H87" s="117">
        <v>30</v>
      </c>
      <c r="I87" s="118">
        <v>25</v>
      </c>
      <c r="J87" s="82"/>
      <c r="K87" s="132">
        <v>243706</v>
      </c>
      <c r="L87" s="132"/>
      <c r="M87" s="132"/>
    </row>
    <row r="88" spans="1:14" s="122" customFormat="1" x14ac:dyDescent="0.7">
      <c r="A88" s="30">
        <v>79</v>
      </c>
      <c r="B88" s="114"/>
      <c r="C88" s="151" t="s">
        <v>225</v>
      </c>
      <c r="D88" s="115" t="s">
        <v>226</v>
      </c>
      <c r="E88" s="116" t="s">
        <v>36</v>
      </c>
      <c r="F88" s="116" t="s">
        <v>32</v>
      </c>
      <c r="G88" s="35">
        <v>79.3</v>
      </c>
      <c r="H88" s="117">
        <v>30</v>
      </c>
      <c r="I88" s="118">
        <v>25</v>
      </c>
      <c r="J88" s="80"/>
      <c r="K88" s="126">
        <v>243727</v>
      </c>
      <c r="L88" s="126"/>
      <c r="M88" s="126"/>
    </row>
    <row r="89" spans="1:14" s="122" customFormat="1" x14ac:dyDescent="0.7">
      <c r="A89" s="30">
        <v>80</v>
      </c>
      <c r="B89" s="114"/>
      <c r="C89" s="123" t="s">
        <v>227</v>
      </c>
      <c r="D89" s="115" t="s">
        <v>200</v>
      </c>
      <c r="E89" s="116" t="s">
        <v>36</v>
      </c>
      <c r="F89" s="127" t="s">
        <v>32</v>
      </c>
      <c r="G89" s="35">
        <v>112</v>
      </c>
      <c r="H89" s="117">
        <v>30</v>
      </c>
      <c r="I89" s="118">
        <v>25</v>
      </c>
      <c r="J89" s="80"/>
      <c r="K89" s="126">
        <v>243734</v>
      </c>
      <c r="L89" s="126"/>
      <c r="M89" s="126"/>
    </row>
    <row r="90" spans="1:14" ht="36.6" thickBot="1" x14ac:dyDescent="1.05">
      <c r="A90" s="152"/>
      <c r="B90" s="153"/>
      <c r="C90" s="154"/>
      <c r="D90" s="155"/>
      <c r="E90" s="156"/>
      <c r="F90" s="154" t="s">
        <v>222</v>
      </c>
      <c r="G90" s="157">
        <f>SUM(G87:G89)</f>
        <v>303.3</v>
      </c>
      <c r="H90" s="157">
        <f>SUM(H87:H89)</f>
        <v>90</v>
      </c>
      <c r="I90" s="158"/>
      <c r="J90" s="159"/>
      <c r="K90" s="156"/>
      <c r="L90" s="160"/>
      <c r="M90" s="160"/>
      <c r="N90" s="19">
        <f>COUNT(H87:H89)</f>
        <v>3</v>
      </c>
    </row>
    <row r="91" spans="1:14" s="167" customFormat="1" ht="39.6" thickTop="1" thickBot="1" x14ac:dyDescent="1.1000000000000001">
      <c r="A91" s="161"/>
      <c r="B91" s="161"/>
      <c r="C91" s="162"/>
      <c r="D91" s="162"/>
      <c r="E91" s="161"/>
      <c r="F91" s="163" t="s">
        <v>228</v>
      </c>
      <c r="G91" s="164">
        <f>SUM(G85,G90)</f>
        <v>10010.837000000001</v>
      </c>
      <c r="H91" s="164">
        <f>SUM(H85,H90)</f>
        <v>6312</v>
      </c>
      <c r="I91" s="161"/>
      <c r="J91" s="165"/>
      <c r="K91" s="166"/>
      <c r="L91" s="166"/>
      <c r="M91" s="166"/>
      <c r="N91" s="167">
        <f>SUM(N2:N90)</f>
        <v>80</v>
      </c>
    </row>
    <row r="92" spans="1:14" s="174" customFormat="1" ht="39.9" customHeight="1" thickTop="1" x14ac:dyDescent="1.1499999999999999">
      <c r="A92" s="168"/>
      <c r="B92" s="168"/>
      <c r="C92" s="482" t="s">
        <v>229</v>
      </c>
      <c r="D92" s="482"/>
      <c r="E92" s="482"/>
      <c r="F92" s="482"/>
      <c r="G92" s="482"/>
      <c r="H92" s="169"/>
      <c r="I92" s="170"/>
      <c r="J92" s="171"/>
      <c r="K92" s="172"/>
      <c r="L92" s="173"/>
      <c r="M92" s="173"/>
    </row>
    <row r="93" spans="1:14" x14ac:dyDescent="1">
      <c r="C93" s="175"/>
    </row>
  </sheetData>
  <autoFilter ref="L1:L92" xr:uid="{00000000-0009-0000-0000-000003000000}"/>
  <mergeCells count="1">
    <mergeCell ref="C92:G92"/>
  </mergeCells>
  <pageMargins left="0.23622047244094491" right="0.23622047244094491" top="0.27559055118110237" bottom="0.31496062992125984" header="0.31496062992125984" footer="0.31496062992125984"/>
  <pageSetup paperSize="9" scale="42" firstPageNumber="11" fitToHeight="0" orientation="landscape" r:id="rId1"/>
  <headerFooter>
    <oddFooter>&amp;C&amp;P</oddFooter>
  </headerFooter>
  <rowBreaks count="2" manualBreakCount="2">
    <brk id="37" max="11" man="1"/>
    <brk id="69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4468F-744D-4536-B984-8DCD547DBD5E}">
  <sheetPr>
    <tabColor rgb="FFFF0000"/>
    <pageSetUpPr fitToPage="1"/>
  </sheetPr>
  <dimension ref="A1:N73"/>
  <sheetViews>
    <sheetView zoomScale="40" zoomScaleNormal="40" zoomScaleSheetLayoutView="40" workbookViewId="0">
      <selection activeCell="F9" sqref="F9"/>
    </sheetView>
  </sheetViews>
  <sheetFormatPr defaultColWidth="9" defaultRowHeight="24.6" x14ac:dyDescent="0.7"/>
  <cols>
    <col min="1" max="1" width="9.8984375" style="122" bestFit="1" customWidth="1"/>
    <col min="2" max="2" width="15.09765625" style="122" hidden="1" customWidth="1"/>
    <col min="3" max="3" width="88.5" style="122" customWidth="1"/>
    <col min="4" max="4" width="41.09765625" style="122" bestFit="1" customWidth="1"/>
    <col min="5" max="5" width="36.19921875" style="122" customWidth="1"/>
    <col min="6" max="6" width="47.3984375" style="122" customWidth="1"/>
    <col min="7" max="7" width="19.09765625" style="122" bestFit="1" customWidth="1"/>
    <col min="8" max="8" width="21.3984375" style="122" bestFit="1" customWidth="1"/>
    <col min="9" max="9" width="36.5" style="122" bestFit="1" customWidth="1"/>
    <col min="10" max="10" width="28.59765625" style="122" hidden="1" customWidth="1"/>
    <col min="11" max="11" width="33.09765625" style="122" customWidth="1"/>
    <col min="12" max="12" width="28.59765625" style="122" bestFit="1" customWidth="1"/>
    <col min="13" max="13" width="28.59765625" style="122" hidden="1" customWidth="1"/>
    <col min="14" max="14" width="9" style="122"/>
    <col min="15" max="15" width="25" style="122" bestFit="1" customWidth="1"/>
    <col min="16" max="16384" width="9" style="122"/>
  </cols>
  <sheetData>
    <row r="1" spans="1:13" ht="53.4" x14ac:dyDescent="0.7">
      <c r="A1" s="1" t="s">
        <v>230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53.4" x14ac:dyDescent="0.7">
      <c r="A2" s="1" t="s">
        <v>231</v>
      </c>
      <c r="B2" s="1"/>
      <c r="C2" s="1"/>
      <c r="D2" s="1"/>
      <c r="E2" s="1"/>
      <c r="F2" s="1"/>
      <c r="G2" s="3"/>
      <c r="H2" s="3"/>
      <c r="I2" s="1"/>
      <c r="J2" s="4"/>
      <c r="K2" s="5"/>
      <c r="L2" s="5"/>
      <c r="M2" s="5"/>
    </row>
    <row r="3" spans="1:13" ht="54" thickBot="1" x14ac:dyDescent="0.75">
      <c r="A3" s="1" t="str">
        <f>'Status '!A3</f>
        <v>(ณ วันที่ 31 มกราคม 2567)</v>
      </c>
      <c r="B3" s="1"/>
      <c r="C3" s="1"/>
      <c r="D3" s="1"/>
      <c r="E3" s="1"/>
      <c r="F3" s="1"/>
      <c r="G3" s="3"/>
      <c r="H3" s="3"/>
      <c r="I3" s="1"/>
      <c r="J3" s="4"/>
      <c r="K3" s="5"/>
      <c r="L3" s="5"/>
      <c r="M3" s="5"/>
    </row>
    <row r="4" spans="1:13" ht="36.6" thickTop="1" x14ac:dyDescent="0.7">
      <c r="A4" s="6"/>
      <c r="B4" s="7"/>
      <c r="C4" s="8"/>
      <c r="D4" s="7"/>
      <c r="E4" s="7"/>
      <c r="F4" s="7"/>
      <c r="G4" s="9" t="s">
        <v>2</v>
      </c>
      <c r="H4" s="9" t="s">
        <v>3</v>
      </c>
      <c r="I4" s="7" t="s">
        <v>4</v>
      </c>
      <c r="J4" s="10" t="s">
        <v>5</v>
      </c>
      <c r="K4" s="10" t="s">
        <v>6</v>
      </c>
      <c r="L4" s="11" t="s">
        <v>7</v>
      </c>
      <c r="M4" s="11" t="s">
        <v>8</v>
      </c>
    </row>
    <row r="5" spans="1:13" ht="36" x14ac:dyDescent="0.7">
      <c r="A5" s="13" t="s">
        <v>9</v>
      </c>
      <c r="B5" s="14" t="s">
        <v>10</v>
      </c>
      <c r="C5" s="15" t="s">
        <v>11</v>
      </c>
      <c r="D5" s="14" t="s">
        <v>12</v>
      </c>
      <c r="E5" s="14" t="s">
        <v>13</v>
      </c>
      <c r="F5" s="14" t="s">
        <v>14</v>
      </c>
      <c r="G5" s="16"/>
      <c r="H5" s="16" t="s">
        <v>15</v>
      </c>
      <c r="I5" s="14"/>
      <c r="J5" s="17" t="s">
        <v>16</v>
      </c>
      <c r="K5" s="17" t="s">
        <v>17</v>
      </c>
      <c r="L5" s="18"/>
      <c r="M5" s="18"/>
    </row>
    <row r="6" spans="1:13" ht="36.6" thickBot="1" x14ac:dyDescent="0.75">
      <c r="A6" s="20"/>
      <c r="B6" s="21"/>
      <c r="C6" s="22"/>
      <c r="D6" s="21"/>
      <c r="E6" s="21"/>
      <c r="F6" s="21"/>
      <c r="G6" s="23" t="s">
        <v>18</v>
      </c>
      <c r="H6" s="23" t="s">
        <v>18</v>
      </c>
      <c r="I6" s="21" t="s">
        <v>19</v>
      </c>
      <c r="J6" s="24" t="s">
        <v>20</v>
      </c>
      <c r="K6" s="24" t="s">
        <v>20</v>
      </c>
      <c r="L6" s="25" t="s">
        <v>21</v>
      </c>
      <c r="M6" s="25"/>
    </row>
    <row r="7" spans="1:13" ht="6.75" customHeight="1" thickTop="1" x14ac:dyDescent="0.7">
      <c r="A7" s="170"/>
      <c r="B7" s="170"/>
      <c r="C7" s="170"/>
      <c r="D7" s="170"/>
      <c r="E7" s="170"/>
      <c r="F7" s="170"/>
      <c r="G7" s="169"/>
      <c r="H7" s="169"/>
      <c r="I7" s="170"/>
      <c r="J7" s="176"/>
      <c r="K7" s="176"/>
      <c r="L7" s="170"/>
      <c r="M7" s="170"/>
    </row>
    <row r="8" spans="1:13" ht="42" x14ac:dyDescent="0.7">
      <c r="A8" s="177" t="s">
        <v>232</v>
      </c>
      <c r="B8" s="178"/>
      <c r="C8" s="178"/>
      <c r="D8" s="178"/>
      <c r="E8" s="178"/>
      <c r="F8" s="178"/>
      <c r="G8" s="178"/>
      <c r="H8" s="178"/>
      <c r="I8" s="178"/>
      <c r="J8" s="178"/>
      <c r="K8" s="178"/>
      <c r="L8" s="179"/>
      <c r="M8" s="179"/>
    </row>
    <row r="9" spans="1:13" ht="42" x14ac:dyDescent="1.1499999999999999">
      <c r="A9" s="180" t="s">
        <v>233</v>
      </c>
      <c r="B9" s="180" t="s">
        <v>234</v>
      </c>
      <c r="C9" s="181" t="s">
        <v>235</v>
      </c>
      <c r="D9" s="182" t="s">
        <v>139</v>
      </c>
      <c r="E9" s="180" t="s">
        <v>236</v>
      </c>
      <c r="F9" s="180" t="s">
        <v>237</v>
      </c>
      <c r="G9" s="183">
        <v>47.4</v>
      </c>
      <c r="H9" s="183">
        <v>41</v>
      </c>
      <c r="I9" s="180" t="s">
        <v>238</v>
      </c>
      <c r="J9" s="184" t="s">
        <v>107</v>
      </c>
      <c r="K9" s="184"/>
      <c r="L9" s="185">
        <v>234598</v>
      </c>
      <c r="M9" s="186">
        <v>45641</v>
      </c>
    </row>
    <row r="10" spans="1:13" ht="42" x14ac:dyDescent="0.7">
      <c r="A10" s="180" t="s">
        <v>239</v>
      </c>
      <c r="B10" s="180" t="s">
        <v>240</v>
      </c>
      <c r="C10" s="187" t="s">
        <v>241</v>
      </c>
      <c r="D10" s="188" t="s">
        <v>242</v>
      </c>
      <c r="E10" s="189" t="s">
        <v>236</v>
      </c>
      <c r="F10" s="189" t="s">
        <v>243</v>
      </c>
      <c r="G10" s="190">
        <v>6</v>
      </c>
      <c r="H10" s="190">
        <v>5</v>
      </c>
      <c r="I10" s="191" t="s">
        <v>244</v>
      </c>
      <c r="J10" s="192" t="s">
        <v>129</v>
      </c>
      <c r="K10" s="192"/>
      <c r="L10" s="193">
        <v>235470</v>
      </c>
      <c r="M10" s="194">
        <v>46858</v>
      </c>
    </row>
    <row r="11" spans="1:13" ht="42" x14ac:dyDescent="0.7">
      <c r="A11" s="180">
        <v>3</v>
      </c>
      <c r="B11" s="195" t="s">
        <v>245</v>
      </c>
      <c r="C11" s="196" t="s">
        <v>246</v>
      </c>
      <c r="D11" s="197" t="s">
        <v>247</v>
      </c>
      <c r="E11" s="198" t="s">
        <v>236</v>
      </c>
      <c r="F11" s="199" t="s">
        <v>243</v>
      </c>
      <c r="G11" s="200">
        <v>9.9</v>
      </c>
      <c r="H11" s="200">
        <v>8.8000000000000007</v>
      </c>
      <c r="I11" s="201">
        <v>21</v>
      </c>
      <c r="J11" s="202" t="s">
        <v>117</v>
      </c>
      <c r="K11" s="202"/>
      <c r="L11" s="203">
        <v>236097</v>
      </c>
      <c r="M11" s="204">
        <v>45440</v>
      </c>
    </row>
    <row r="12" spans="1:13" ht="42" x14ac:dyDescent="0.7">
      <c r="A12" s="180" t="s">
        <v>248</v>
      </c>
      <c r="B12" s="180" t="s">
        <v>249</v>
      </c>
      <c r="C12" s="197" t="s">
        <v>250</v>
      </c>
      <c r="D12" s="197" t="s">
        <v>251</v>
      </c>
      <c r="E12" s="198" t="s">
        <v>236</v>
      </c>
      <c r="F12" s="198" t="s">
        <v>252</v>
      </c>
      <c r="G12" s="205">
        <v>87.2</v>
      </c>
      <c r="H12" s="206">
        <v>50</v>
      </c>
      <c r="I12" s="207" t="s">
        <v>253</v>
      </c>
      <c r="J12" s="206"/>
      <c r="K12" s="208"/>
      <c r="L12" s="203">
        <v>236257</v>
      </c>
      <c r="M12" s="204">
        <v>46675</v>
      </c>
    </row>
    <row r="13" spans="1:13" ht="42" x14ac:dyDescent="0.7">
      <c r="A13" s="180" t="s">
        <v>254</v>
      </c>
      <c r="B13" s="180" t="s">
        <v>255</v>
      </c>
      <c r="C13" s="197" t="s">
        <v>256</v>
      </c>
      <c r="D13" s="197" t="s">
        <v>251</v>
      </c>
      <c r="E13" s="198" t="s">
        <v>236</v>
      </c>
      <c r="F13" s="198" t="s">
        <v>257</v>
      </c>
      <c r="G13" s="205">
        <v>32.9</v>
      </c>
      <c r="H13" s="206">
        <v>25</v>
      </c>
      <c r="I13" s="207" t="s">
        <v>258</v>
      </c>
      <c r="J13" s="208"/>
      <c r="K13" s="209"/>
      <c r="L13" s="203">
        <v>236284</v>
      </c>
      <c r="M13" s="204">
        <v>46675</v>
      </c>
    </row>
    <row r="14" spans="1:13" ht="42" x14ac:dyDescent="0.7">
      <c r="A14" s="180">
        <v>6</v>
      </c>
      <c r="B14" s="180" t="s">
        <v>259</v>
      </c>
      <c r="C14" s="182" t="s">
        <v>260</v>
      </c>
      <c r="D14" s="182" t="s">
        <v>261</v>
      </c>
      <c r="E14" s="180" t="s">
        <v>236</v>
      </c>
      <c r="F14" s="180" t="s">
        <v>262</v>
      </c>
      <c r="G14" s="210">
        <v>41.1</v>
      </c>
      <c r="H14" s="211">
        <v>25</v>
      </c>
      <c r="I14" s="212" t="s">
        <v>263</v>
      </c>
      <c r="J14" s="212" t="s">
        <v>157</v>
      </c>
      <c r="K14" s="212"/>
      <c r="L14" s="213">
        <v>236509</v>
      </c>
      <c r="M14" s="214">
        <v>45852</v>
      </c>
    </row>
    <row r="15" spans="1:13" s="217" customFormat="1" ht="47.4" x14ac:dyDescent="1.3">
      <c r="A15" s="180"/>
      <c r="B15" s="180"/>
      <c r="C15" s="197" t="s">
        <v>264</v>
      </c>
      <c r="D15" s="197"/>
      <c r="E15" s="180"/>
      <c r="F15" s="198"/>
      <c r="G15" s="215"/>
      <c r="H15" s="216">
        <v>2</v>
      </c>
      <c r="I15" s="208"/>
      <c r="J15" s="208"/>
      <c r="K15" s="208"/>
      <c r="L15" s="203">
        <v>236861</v>
      </c>
      <c r="M15" s="204"/>
    </row>
    <row r="16" spans="1:13" s="174" customFormat="1" ht="36.75" customHeight="1" x14ac:dyDescent="1.1499999999999999">
      <c r="A16" s="180"/>
      <c r="B16" s="195"/>
      <c r="C16" s="218" t="s">
        <v>265</v>
      </c>
      <c r="D16" s="218"/>
      <c r="E16" s="195"/>
      <c r="F16" s="195"/>
      <c r="G16" s="219"/>
      <c r="H16" s="220">
        <v>1</v>
      </c>
      <c r="I16" s="221" t="s">
        <v>266</v>
      </c>
      <c r="J16" s="184"/>
      <c r="K16" s="212"/>
      <c r="L16" s="213">
        <v>242991</v>
      </c>
      <c r="M16" s="214"/>
    </row>
    <row r="17" spans="1:13" s="174" customFormat="1" ht="36.75" customHeight="1" x14ac:dyDescent="1.1499999999999999">
      <c r="A17" s="180">
        <v>7</v>
      </c>
      <c r="B17" s="180" t="s">
        <v>267</v>
      </c>
      <c r="C17" s="182" t="s">
        <v>268</v>
      </c>
      <c r="D17" s="182" t="s">
        <v>269</v>
      </c>
      <c r="E17" s="180" t="s">
        <v>236</v>
      </c>
      <c r="F17" s="180" t="s">
        <v>262</v>
      </c>
      <c r="G17" s="190">
        <v>56.9</v>
      </c>
      <c r="H17" s="183">
        <v>29</v>
      </c>
      <c r="I17" s="222">
        <v>21</v>
      </c>
      <c r="J17" s="212"/>
      <c r="K17" s="212"/>
      <c r="L17" s="213">
        <v>236562</v>
      </c>
      <c r="M17" s="214">
        <v>45905</v>
      </c>
    </row>
    <row r="18" spans="1:13" s="174" customFormat="1" ht="36.75" customHeight="1" x14ac:dyDescent="1.1499999999999999">
      <c r="A18" s="180"/>
      <c r="B18" s="195"/>
      <c r="C18" s="218" t="s">
        <v>265</v>
      </c>
      <c r="D18" s="218"/>
      <c r="E18" s="195"/>
      <c r="F18" s="195"/>
      <c r="G18" s="219"/>
      <c r="H18" s="220">
        <v>3</v>
      </c>
      <c r="I18" s="221" t="s">
        <v>266</v>
      </c>
      <c r="J18" s="184"/>
      <c r="K18" s="212"/>
      <c r="L18" s="213">
        <v>242991</v>
      </c>
      <c r="M18" s="214"/>
    </row>
    <row r="19" spans="1:13" s="174" customFormat="1" ht="36.75" customHeight="1" x14ac:dyDescent="1.1499999999999999">
      <c r="A19" s="180" t="s">
        <v>270</v>
      </c>
      <c r="B19" s="195" t="s">
        <v>271</v>
      </c>
      <c r="C19" s="196" t="s">
        <v>272</v>
      </c>
      <c r="D19" s="196" t="s">
        <v>273</v>
      </c>
      <c r="E19" s="199"/>
      <c r="F19" s="199" t="s">
        <v>243</v>
      </c>
      <c r="G19" s="200">
        <v>22.5</v>
      </c>
      <c r="H19" s="200">
        <v>20</v>
      </c>
      <c r="I19" s="223" t="s">
        <v>274</v>
      </c>
      <c r="J19" s="202"/>
      <c r="K19" s="203"/>
      <c r="L19" s="203">
        <v>237034</v>
      </c>
      <c r="M19" s="204">
        <v>47529</v>
      </c>
    </row>
    <row r="20" spans="1:13" s="226" customFormat="1" ht="36.75" customHeight="1" x14ac:dyDescent="1.1499999999999999">
      <c r="A20" s="180">
        <v>9</v>
      </c>
      <c r="B20" s="180" t="s">
        <v>275</v>
      </c>
      <c r="C20" s="197" t="s">
        <v>276</v>
      </c>
      <c r="D20" s="197" t="s">
        <v>277</v>
      </c>
      <c r="E20" s="198" t="s">
        <v>236</v>
      </c>
      <c r="F20" s="198" t="s">
        <v>278</v>
      </c>
      <c r="G20" s="224">
        <v>23</v>
      </c>
      <c r="H20" s="225">
        <v>20.2</v>
      </c>
      <c r="I20" s="208" t="s">
        <v>279</v>
      </c>
      <c r="J20" s="202"/>
      <c r="K20" s="203"/>
      <c r="L20" s="203">
        <v>237376</v>
      </c>
      <c r="M20" s="204">
        <v>48179</v>
      </c>
    </row>
    <row r="21" spans="1:13" s="226" customFormat="1" ht="36.75" customHeight="1" x14ac:dyDescent="1.1499999999999999">
      <c r="A21" s="180" t="s">
        <v>280</v>
      </c>
      <c r="B21" s="180" t="s">
        <v>281</v>
      </c>
      <c r="C21" s="197" t="s">
        <v>282</v>
      </c>
      <c r="D21" s="196" t="s">
        <v>283</v>
      </c>
      <c r="E21" s="199" t="s">
        <v>236</v>
      </c>
      <c r="F21" s="200" t="s">
        <v>284</v>
      </c>
      <c r="G21" s="200">
        <v>30</v>
      </c>
      <c r="H21" s="200">
        <v>20</v>
      </c>
      <c r="I21" s="201" t="s">
        <v>285</v>
      </c>
      <c r="J21" s="200"/>
      <c r="K21" s="203"/>
      <c r="L21" s="203">
        <v>237404</v>
      </c>
      <c r="M21" s="204">
        <v>46371</v>
      </c>
    </row>
    <row r="22" spans="1:13" s="226" customFormat="1" ht="36.75" customHeight="1" x14ac:dyDescent="1.1499999999999999">
      <c r="A22" s="180"/>
      <c r="B22" s="195"/>
      <c r="C22" s="218" t="s">
        <v>265</v>
      </c>
      <c r="D22" s="218"/>
      <c r="E22" s="195"/>
      <c r="F22" s="220"/>
      <c r="G22" s="220"/>
      <c r="H22" s="220">
        <v>5</v>
      </c>
      <c r="I22" s="227" t="s">
        <v>286</v>
      </c>
      <c r="J22" s="220"/>
      <c r="K22" s="228"/>
      <c r="L22" s="213">
        <v>243207</v>
      </c>
      <c r="M22" s="214"/>
    </row>
    <row r="23" spans="1:13" s="174" customFormat="1" ht="36.75" customHeight="1" x14ac:dyDescent="1.1499999999999999">
      <c r="A23" s="180" t="s">
        <v>287</v>
      </c>
      <c r="B23" s="195" t="s">
        <v>288</v>
      </c>
      <c r="C23" s="218" t="s">
        <v>289</v>
      </c>
      <c r="D23" s="218" t="s">
        <v>290</v>
      </c>
      <c r="E23" s="195" t="s">
        <v>236</v>
      </c>
      <c r="F23" s="220" t="s">
        <v>243</v>
      </c>
      <c r="G23" s="220">
        <v>9.9</v>
      </c>
      <c r="H23" s="220">
        <v>8</v>
      </c>
      <c r="I23" s="227" t="s">
        <v>291</v>
      </c>
      <c r="J23" s="220"/>
      <c r="K23" s="229"/>
      <c r="L23" s="230">
        <v>237432</v>
      </c>
      <c r="M23" s="231">
        <v>46006</v>
      </c>
    </row>
    <row r="24" spans="1:13" s="174" customFormat="1" ht="36.75" customHeight="1" x14ac:dyDescent="1.1499999999999999">
      <c r="A24" s="180" t="s">
        <v>292</v>
      </c>
      <c r="B24" s="195" t="s">
        <v>293</v>
      </c>
      <c r="C24" s="218" t="s">
        <v>294</v>
      </c>
      <c r="D24" s="218" t="s">
        <v>295</v>
      </c>
      <c r="E24" s="195" t="s">
        <v>236</v>
      </c>
      <c r="F24" s="220" t="s">
        <v>296</v>
      </c>
      <c r="G24" s="220">
        <v>9.9</v>
      </c>
      <c r="H24" s="220">
        <v>8.8000000000000007</v>
      </c>
      <c r="I24" s="227" t="s">
        <v>297</v>
      </c>
      <c r="J24" s="220"/>
      <c r="K24" s="229"/>
      <c r="L24" s="230">
        <v>237665</v>
      </c>
      <c r="M24" s="231">
        <v>47529</v>
      </c>
    </row>
    <row r="25" spans="1:13" s="174" customFormat="1" ht="42" x14ac:dyDescent="1.1499999999999999">
      <c r="A25" s="180">
        <v>13</v>
      </c>
      <c r="B25" s="180" t="s">
        <v>298</v>
      </c>
      <c r="C25" s="182" t="s">
        <v>299</v>
      </c>
      <c r="D25" s="182" t="s">
        <v>261</v>
      </c>
      <c r="E25" s="180" t="s">
        <v>236</v>
      </c>
      <c r="F25" s="180" t="s">
        <v>300</v>
      </c>
      <c r="G25" s="232">
        <v>11.4</v>
      </c>
      <c r="H25" s="211">
        <v>10</v>
      </c>
      <c r="I25" s="207">
        <v>25</v>
      </c>
      <c r="J25" s="233"/>
      <c r="K25" s="234"/>
      <c r="L25" s="235">
        <v>238457</v>
      </c>
      <c r="M25" s="236">
        <v>49260</v>
      </c>
    </row>
    <row r="26" spans="1:13" ht="42" x14ac:dyDescent="0.7">
      <c r="A26" s="198"/>
      <c r="B26" s="198"/>
      <c r="C26" s="187" t="s">
        <v>264</v>
      </c>
      <c r="D26" s="187"/>
      <c r="E26" s="237"/>
      <c r="F26" s="237"/>
      <c r="G26" s="215"/>
      <c r="H26" s="238">
        <v>0.8</v>
      </c>
      <c r="I26" s="239"/>
      <c r="J26" s="240"/>
      <c r="K26" s="241"/>
      <c r="L26" s="242">
        <v>239479</v>
      </c>
      <c r="M26" s="243"/>
    </row>
    <row r="27" spans="1:13" s="174" customFormat="1" ht="36.75" customHeight="1" x14ac:dyDescent="1.1499999999999999">
      <c r="A27" s="180"/>
      <c r="B27" s="195"/>
      <c r="C27" s="218" t="s">
        <v>265</v>
      </c>
      <c r="D27" s="218"/>
      <c r="E27" s="195"/>
      <c r="F27" s="195"/>
      <c r="G27" s="219"/>
      <c r="H27" s="220">
        <v>0.2</v>
      </c>
      <c r="I27" s="221" t="s">
        <v>266</v>
      </c>
      <c r="J27" s="184"/>
      <c r="K27" s="212"/>
      <c r="L27" s="213">
        <v>242991</v>
      </c>
      <c r="M27" s="214"/>
    </row>
    <row r="28" spans="1:13" ht="42" x14ac:dyDescent="0.7">
      <c r="A28" s="198">
        <v>14</v>
      </c>
      <c r="B28" s="198" t="s">
        <v>301</v>
      </c>
      <c r="C28" s="197" t="s">
        <v>302</v>
      </c>
      <c r="D28" s="197" t="s">
        <v>269</v>
      </c>
      <c r="E28" s="198" t="s">
        <v>236</v>
      </c>
      <c r="F28" s="198" t="s">
        <v>300</v>
      </c>
      <c r="G28" s="206">
        <v>11.4</v>
      </c>
      <c r="H28" s="206">
        <v>10</v>
      </c>
      <c r="I28" s="207">
        <v>25</v>
      </c>
      <c r="J28" s="233"/>
      <c r="K28" s="234"/>
      <c r="L28" s="235">
        <v>238457</v>
      </c>
      <c r="M28" s="236">
        <v>49260</v>
      </c>
    </row>
    <row r="29" spans="1:13" s="174" customFormat="1" ht="36.75" customHeight="1" x14ac:dyDescent="1.1499999999999999">
      <c r="A29" s="180"/>
      <c r="B29" s="195"/>
      <c r="C29" s="218" t="s">
        <v>265</v>
      </c>
      <c r="D29" s="218"/>
      <c r="E29" s="195"/>
      <c r="F29" s="195"/>
      <c r="G29" s="219"/>
      <c r="H29" s="220">
        <v>1</v>
      </c>
      <c r="I29" s="221" t="s">
        <v>266</v>
      </c>
      <c r="J29" s="184"/>
      <c r="K29" s="212"/>
      <c r="L29" s="213">
        <v>242991</v>
      </c>
      <c r="M29" s="214"/>
    </row>
    <row r="30" spans="1:13" ht="42" x14ac:dyDescent="0.7">
      <c r="A30" s="198" t="s">
        <v>303</v>
      </c>
      <c r="B30" s="198" t="s">
        <v>304</v>
      </c>
      <c r="C30" s="187" t="s">
        <v>305</v>
      </c>
      <c r="D30" s="187" t="s">
        <v>290</v>
      </c>
      <c r="E30" s="237" t="s">
        <v>236</v>
      </c>
      <c r="F30" s="205" t="s">
        <v>306</v>
      </c>
      <c r="G30" s="205">
        <v>17</v>
      </c>
      <c r="H30" s="205">
        <v>15.5</v>
      </c>
      <c r="I30" s="244" t="s">
        <v>307</v>
      </c>
      <c r="J30" s="205"/>
      <c r="K30" s="245"/>
      <c r="L30" s="246">
        <v>239483</v>
      </c>
      <c r="M30" s="247">
        <v>47894</v>
      </c>
    </row>
    <row r="31" spans="1:13" ht="42" x14ac:dyDescent="0.7">
      <c r="A31" s="198">
        <v>16</v>
      </c>
      <c r="B31" s="198" t="s">
        <v>308</v>
      </c>
      <c r="C31" s="187" t="s">
        <v>309</v>
      </c>
      <c r="D31" s="187" t="s">
        <v>310</v>
      </c>
      <c r="E31" s="237" t="s">
        <v>236</v>
      </c>
      <c r="F31" s="237" t="s">
        <v>300</v>
      </c>
      <c r="G31" s="205">
        <v>35</v>
      </c>
      <c r="H31" s="205">
        <v>22</v>
      </c>
      <c r="I31" s="239">
        <v>25</v>
      </c>
      <c r="J31" s="240"/>
      <c r="K31" s="247"/>
      <c r="L31" s="246">
        <v>240333</v>
      </c>
      <c r="M31" s="247">
        <v>51136</v>
      </c>
    </row>
    <row r="32" spans="1:13" s="174" customFormat="1" ht="36.75" customHeight="1" x14ac:dyDescent="1.1499999999999999">
      <c r="A32" s="180"/>
      <c r="B32" s="195"/>
      <c r="C32" s="218" t="s">
        <v>265</v>
      </c>
      <c r="D32" s="218"/>
      <c r="E32" s="195"/>
      <c r="F32" s="195"/>
      <c r="G32" s="219"/>
      <c r="H32" s="220">
        <v>2</v>
      </c>
      <c r="I32" s="221" t="s">
        <v>311</v>
      </c>
      <c r="J32" s="184"/>
      <c r="K32" s="212"/>
      <c r="L32" s="213">
        <v>243019</v>
      </c>
      <c r="M32" s="214"/>
    </row>
    <row r="33" spans="1:14" ht="42" x14ac:dyDescent="0.7">
      <c r="A33" s="248" t="s">
        <v>312</v>
      </c>
      <c r="B33" s="248" t="s">
        <v>313</v>
      </c>
      <c r="C33" s="249" t="s">
        <v>314</v>
      </c>
      <c r="D33" s="250" t="s">
        <v>315</v>
      </c>
      <c r="E33" s="237" t="s">
        <v>236</v>
      </c>
      <c r="F33" s="251" t="s">
        <v>300</v>
      </c>
      <c r="G33" s="205">
        <v>26</v>
      </c>
      <c r="H33" s="252">
        <v>21</v>
      </c>
      <c r="I33" s="237" t="s">
        <v>316</v>
      </c>
      <c r="J33" s="253"/>
      <c r="K33" s="254"/>
      <c r="L33" s="254">
        <v>241646</v>
      </c>
      <c r="M33" s="255">
        <v>49416</v>
      </c>
    </row>
    <row r="34" spans="1:14" ht="42" x14ac:dyDescent="0.7">
      <c r="A34" s="198">
        <v>18</v>
      </c>
      <c r="B34" s="198" t="s">
        <v>317</v>
      </c>
      <c r="C34" s="187" t="s">
        <v>318</v>
      </c>
      <c r="D34" s="187" t="s">
        <v>319</v>
      </c>
      <c r="E34" s="237" t="s">
        <v>236</v>
      </c>
      <c r="F34" s="237" t="s">
        <v>320</v>
      </c>
      <c r="G34" s="205">
        <v>55</v>
      </c>
      <c r="H34" s="205">
        <v>25</v>
      </c>
      <c r="I34" s="239">
        <v>25</v>
      </c>
      <c r="J34" s="240"/>
      <c r="K34" s="247"/>
      <c r="L34" s="246">
        <v>242310</v>
      </c>
      <c r="M34" s="247">
        <v>53114</v>
      </c>
    </row>
    <row r="35" spans="1:14" ht="42" x14ac:dyDescent="0.7">
      <c r="A35" s="180"/>
      <c r="B35" s="195"/>
      <c r="C35" s="218" t="s">
        <v>265</v>
      </c>
      <c r="D35" s="218"/>
      <c r="E35" s="195"/>
      <c r="F35" s="195"/>
      <c r="G35" s="219"/>
      <c r="H35" s="220">
        <v>20</v>
      </c>
      <c r="I35" s="239" t="s">
        <v>321</v>
      </c>
      <c r="J35" s="240"/>
      <c r="K35" s="247"/>
      <c r="L35" s="246">
        <v>243077</v>
      </c>
      <c r="M35" s="256"/>
    </row>
    <row r="36" spans="1:14" ht="42" x14ac:dyDescent="0.7">
      <c r="A36" s="257" t="s">
        <v>322</v>
      </c>
      <c r="B36" s="258" t="s">
        <v>323</v>
      </c>
      <c r="C36" s="259" t="s">
        <v>324</v>
      </c>
      <c r="D36" s="260" t="s">
        <v>325</v>
      </c>
      <c r="E36" s="258" t="s">
        <v>236</v>
      </c>
      <c r="F36" s="258" t="s">
        <v>326</v>
      </c>
      <c r="G36" s="261">
        <v>25.9</v>
      </c>
      <c r="H36" s="261">
        <v>24</v>
      </c>
      <c r="I36" s="258" t="s">
        <v>327</v>
      </c>
      <c r="J36" s="261"/>
      <c r="K36" s="262"/>
      <c r="L36" s="262">
        <v>242394</v>
      </c>
      <c r="M36" s="263">
        <v>50343</v>
      </c>
    </row>
    <row r="37" spans="1:14" ht="42" x14ac:dyDescent="0.7">
      <c r="A37" s="237" t="s">
        <v>328</v>
      </c>
      <c r="B37" s="264" t="s">
        <v>329</v>
      </c>
      <c r="C37" s="265" t="s">
        <v>330</v>
      </c>
      <c r="D37" s="187" t="s">
        <v>331</v>
      </c>
      <c r="E37" s="198" t="s">
        <v>236</v>
      </c>
      <c r="F37" s="266" t="s">
        <v>332</v>
      </c>
      <c r="G37" s="205">
        <v>7.5</v>
      </c>
      <c r="H37" s="206">
        <v>6.5</v>
      </c>
      <c r="I37" s="239" t="s">
        <v>333</v>
      </c>
      <c r="J37" s="202"/>
      <c r="K37" s="247"/>
      <c r="L37" s="246">
        <v>242675</v>
      </c>
      <c r="M37" s="247">
        <v>45672</v>
      </c>
    </row>
    <row r="38" spans="1:14" ht="42" x14ac:dyDescent="0.7">
      <c r="A38" s="237">
        <v>21</v>
      </c>
      <c r="B38" s="264" t="s">
        <v>334</v>
      </c>
      <c r="C38" s="265" t="s">
        <v>335</v>
      </c>
      <c r="D38" s="265" t="s">
        <v>336</v>
      </c>
      <c r="E38" s="267" t="s">
        <v>236</v>
      </c>
      <c r="F38" s="267" t="s">
        <v>337</v>
      </c>
      <c r="G38" s="268">
        <v>24</v>
      </c>
      <c r="H38" s="269">
        <v>16</v>
      </c>
      <c r="I38" s="270">
        <v>20</v>
      </c>
      <c r="J38" s="202"/>
      <c r="K38" s="271"/>
      <c r="L38" s="246">
        <v>242915</v>
      </c>
      <c r="M38" s="272">
        <v>250219</v>
      </c>
    </row>
    <row r="39" spans="1:14" s="174" customFormat="1" ht="36.75" customHeight="1" x14ac:dyDescent="1.1499999999999999">
      <c r="A39" s="180"/>
      <c r="B39" s="195"/>
      <c r="C39" s="197" t="s">
        <v>265</v>
      </c>
      <c r="D39" s="197"/>
      <c r="E39" s="273"/>
      <c r="F39" s="274"/>
      <c r="G39" s="253"/>
      <c r="H39" s="200">
        <v>2</v>
      </c>
      <c r="I39" s="223" t="s">
        <v>266</v>
      </c>
      <c r="J39" s="202"/>
      <c r="K39" s="208"/>
      <c r="L39" s="228">
        <v>242991</v>
      </c>
      <c r="M39" s="214"/>
    </row>
    <row r="40" spans="1:14" ht="42" x14ac:dyDescent="0.7">
      <c r="A40" s="257">
        <v>22</v>
      </c>
      <c r="B40" s="258" t="s">
        <v>338</v>
      </c>
      <c r="C40" s="218" t="s">
        <v>339</v>
      </c>
      <c r="D40" s="218" t="s">
        <v>340</v>
      </c>
      <c r="E40" s="258" t="s">
        <v>236</v>
      </c>
      <c r="F40" s="258" t="s">
        <v>341</v>
      </c>
      <c r="G40" s="261">
        <v>22</v>
      </c>
      <c r="H40" s="261">
        <v>13.84</v>
      </c>
      <c r="I40" s="258">
        <v>20</v>
      </c>
      <c r="J40" s="261"/>
      <c r="K40" s="262"/>
      <c r="L40" s="262">
        <v>243127</v>
      </c>
      <c r="M40" s="272">
        <v>250431</v>
      </c>
    </row>
    <row r="41" spans="1:14" s="276" customFormat="1" ht="36.75" customHeight="1" x14ac:dyDescent="1.1499999999999999">
      <c r="A41" s="237"/>
      <c r="B41" s="264"/>
      <c r="C41" s="265" t="s">
        <v>265</v>
      </c>
      <c r="D41" s="187"/>
      <c r="E41" s="198"/>
      <c r="F41" s="266"/>
      <c r="G41" s="205"/>
      <c r="H41" s="206">
        <v>5.5</v>
      </c>
      <c r="I41" s="239" t="s">
        <v>342</v>
      </c>
      <c r="J41" s="202"/>
      <c r="K41" s="203"/>
      <c r="L41" s="203">
        <v>243374</v>
      </c>
      <c r="M41" s="275"/>
    </row>
    <row r="42" spans="1:14" ht="84" x14ac:dyDescent="0.7">
      <c r="A42" s="257">
        <v>23</v>
      </c>
      <c r="B42" s="258"/>
      <c r="C42" s="197" t="s">
        <v>343</v>
      </c>
      <c r="D42" s="277" t="s">
        <v>344</v>
      </c>
      <c r="E42" s="278" t="s">
        <v>236</v>
      </c>
      <c r="F42" s="266" t="s">
        <v>345</v>
      </c>
      <c r="G42" s="219">
        <v>26</v>
      </c>
      <c r="H42" s="219">
        <v>21</v>
      </c>
      <c r="I42" s="279">
        <v>20</v>
      </c>
      <c r="J42" s="220"/>
      <c r="K42" s="230"/>
      <c r="L42" s="230">
        <v>243250</v>
      </c>
      <c r="M42" s="272"/>
    </row>
    <row r="43" spans="1:14" ht="42" x14ac:dyDescent="0.7">
      <c r="A43" s="237">
        <v>24</v>
      </c>
      <c r="B43" s="237"/>
      <c r="C43" s="197" t="s">
        <v>346</v>
      </c>
      <c r="D43" s="196" t="s">
        <v>347</v>
      </c>
      <c r="E43" s="195" t="s">
        <v>236</v>
      </c>
      <c r="F43" s="198" t="s">
        <v>348</v>
      </c>
      <c r="G43" s="224">
        <v>22</v>
      </c>
      <c r="H43" s="225">
        <v>11.29</v>
      </c>
      <c r="I43" s="222">
        <v>20</v>
      </c>
      <c r="J43" s="200"/>
      <c r="K43" s="203"/>
      <c r="L43" s="203">
        <v>243253</v>
      </c>
      <c r="M43" s="203"/>
    </row>
    <row r="44" spans="1:14" ht="84" x14ac:dyDescent="0.7">
      <c r="A44" s="237">
        <v>25</v>
      </c>
      <c r="B44" s="279"/>
      <c r="C44" s="218" t="s">
        <v>349</v>
      </c>
      <c r="D44" s="218" t="s">
        <v>350</v>
      </c>
      <c r="E44" s="280" t="s">
        <v>351</v>
      </c>
      <c r="F44" s="195" t="s">
        <v>352</v>
      </c>
      <c r="G44" s="220">
        <v>50</v>
      </c>
      <c r="H44" s="220">
        <v>16</v>
      </c>
      <c r="I44" s="222">
        <v>20</v>
      </c>
      <c r="J44" s="220"/>
      <c r="K44" s="203"/>
      <c r="L44" s="230">
        <v>243273</v>
      </c>
      <c r="M44" s="230"/>
    </row>
    <row r="45" spans="1:14" ht="42" x14ac:dyDescent="0.7">
      <c r="A45" s="237">
        <v>26</v>
      </c>
      <c r="B45" s="279"/>
      <c r="C45" s="218" t="s">
        <v>353</v>
      </c>
      <c r="D45" s="218" t="s">
        <v>354</v>
      </c>
      <c r="E45" s="195" t="s">
        <v>236</v>
      </c>
      <c r="F45" s="195" t="s">
        <v>355</v>
      </c>
      <c r="G45" s="220">
        <v>17</v>
      </c>
      <c r="H45" s="220">
        <v>13.29</v>
      </c>
      <c r="I45" s="222">
        <v>20</v>
      </c>
      <c r="J45" s="220"/>
      <c r="K45" s="203"/>
      <c r="L45" s="272">
        <v>243419</v>
      </c>
      <c r="M45" s="272"/>
    </row>
    <row r="46" spans="1:14" ht="42.6" thickBot="1" x14ac:dyDescent="0.75">
      <c r="A46" s="281"/>
      <c r="B46" s="282"/>
      <c r="C46" s="283"/>
      <c r="D46" s="284"/>
      <c r="E46" s="282"/>
      <c r="F46" s="285" t="s">
        <v>222</v>
      </c>
      <c r="G46" s="286">
        <f>SUM(G9:G45)</f>
        <v>726.89999999999986</v>
      </c>
      <c r="H46" s="286">
        <f>SUM(H9:H45)</f>
        <v>528.72</v>
      </c>
      <c r="I46" s="287"/>
      <c r="J46" s="288"/>
      <c r="K46" s="282"/>
      <c r="L46" s="281"/>
      <c r="M46" s="289"/>
      <c r="N46" s="122">
        <f>COUNT(G9:G45)</f>
        <v>26</v>
      </c>
    </row>
    <row r="47" spans="1:14" ht="42.6" thickTop="1" x14ac:dyDescent="0.7">
      <c r="A47" s="177" t="s">
        <v>356</v>
      </c>
      <c r="B47" s="178"/>
      <c r="C47" s="178"/>
      <c r="D47" s="178"/>
      <c r="E47" s="178"/>
      <c r="F47" s="178"/>
      <c r="G47" s="178"/>
      <c r="H47" s="178"/>
      <c r="I47" s="178"/>
      <c r="J47" s="178"/>
      <c r="K47" s="178"/>
      <c r="L47" s="179"/>
      <c r="M47" s="179"/>
    </row>
    <row r="48" spans="1:14" ht="75" customHeight="1" x14ac:dyDescent="0.7">
      <c r="A48" s="237">
        <v>27</v>
      </c>
      <c r="B48" s="279"/>
      <c r="C48" s="187" t="s">
        <v>357</v>
      </c>
      <c r="D48" s="187" t="s">
        <v>358</v>
      </c>
      <c r="E48" s="249" t="s">
        <v>351</v>
      </c>
      <c r="F48" s="290" t="s">
        <v>359</v>
      </c>
      <c r="G48" s="220">
        <v>20</v>
      </c>
      <c r="H48" s="220">
        <v>13.31</v>
      </c>
      <c r="I48" s="222">
        <v>20</v>
      </c>
      <c r="J48" s="220"/>
      <c r="K48" s="235">
        <v>243710</v>
      </c>
      <c r="L48" s="272"/>
      <c r="M48" s="272"/>
    </row>
    <row r="49" spans="1:14" ht="42" x14ac:dyDescent="0.7">
      <c r="A49" s="291"/>
      <c r="B49" s="292"/>
      <c r="C49" s="293"/>
      <c r="D49" s="294"/>
      <c r="E49" s="292"/>
      <c r="F49" s="293" t="s">
        <v>222</v>
      </c>
      <c r="G49" s="295">
        <f>SUM(G48:G48)</f>
        <v>20</v>
      </c>
      <c r="H49" s="295">
        <f>SUM(H48:H48)</f>
        <v>13.31</v>
      </c>
      <c r="I49" s="296"/>
      <c r="J49" s="297"/>
      <c r="K49" s="292"/>
      <c r="L49" s="291"/>
      <c r="M49" s="291"/>
      <c r="N49" s="122">
        <f>COUNT(G48:G48)</f>
        <v>1</v>
      </c>
    </row>
    <row r="50" spans="1:14" ht="48" thickBot="1" x14ac:dyDescent="0.75">
      <c r="A50" s="298"/>
      <c r="B50" s="298"/>
      <c r="C50" s="299"/>
      <c r="D50" s="299"/>
      <c r="E50" s="298"/>
      <c r="F50" s="300" t="s">
        <v>228</v>
      </c>
      <c r="G50" s="301">
        <f>SUM(G46,G49)</f>
        <v>746.89999999999986</v>
      </c>
      <c r="H50" s="301">
        <f>SUM(H46,H49)</f>
        <v>542.03</v>
      </c>
      <c r="I50" s="298"/>
      <c r="J50" s="302"/>
      <c r="K50" s="303"/>
      <c r="L50" s="303"/>
      <c r="M50" s="303"/>
    </row>
    <row r="51" spans="1:14" ht="36.75" customHeight="1" thickTop="1" x14ac:dyDescent="0.7">
      <c r="C51" s="304" t="s">
        <v>360</v>
      </c>
      <c r="D51" s="305"/>
      <c r="E51" s="305"/>
      <c r="F51" s="305"/>
      <c r="G51" s="305"/>
    </row>
    <row r="52" spans="1:14" ht="36.75" customHeight="1" x14ac:dyDescent="0.7">
      <c r="C52" s="304" t="s">
        <v>361</v>
      </c>
      <c r="D52" s="305"/>
      <c r="E52" s="305"/>
      <c r="F52" s="305"/>
      <c r="G52" s="305"/>
    </row>
    <row r="53" spans="1:14" ht="36" x14ac:dyDescent="0.7">
      <c r="C53" s="304" t="s">
        <v>362</v>
      </c>
      <c r="D53" s="305"/>
      <c r="E53" s="305"/>
      <c r="F53" s="305"/>
      <c r="G53" s="305"/>
    </row>
    <row r="54" spans="1:14" ht="36" x14ac:dyDescent="0.7">
      <c r="C54" s="304" t="s">
        <v>363</v>
      </c>
      <c r="D54" s="305"/>
      <c r="E54" s="305"/>
      <c r="F54" s="305"/>
      <c r="G54" s="305"/>
    </row>
    <row r="55" spans="1:14" ht="36" x14ac:dyDescent="0.7">
      <c r="C55" s="304" t="s">
        <v>364</v>
      </c>
    </row>
    <row r="56" spans="1:14" ht="36" x14ac:dyDescent="0.7">
      <c r="C56" s="304" t="s">
        <v>365</v>
      </c>
    </row>
    <row r="57" spans="1:14" ht="36" x14ac:dyDescent="0.7">
      <c r="C57" s="306" t="s">
        <v>366</v>
      </c>
    </row>
    <row r="73" spans="11:11" x14ac:dyDescent="0.7">
      <c r="K73" s="307"/>
    </row>
  </sheetData>
  <autoFilter ref="L1:L73" xr:uid="{00000000-0009-0000-0000-000004000000}"/>
  <pageMargins left="0.23622047244094491" right="0.23622047244094491" top="0.15748031496062992" bottom="0.15748031496062992" header="0.11811023622047245" footer="0.11811023622047245"/>
  <pageSetup paperSize="9" scale="38" firstPageNumber="15" fitToHeight="0" orientation="landscape" r:id="rId1"/>
  <headerFooter>
    <oddFooter>&amp;C&amp;28&amp;P</oddFooter>
  </headerFooter>
  <rowBreaks count="1" manualBreakCount="1">
    <brk id="39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46A89-0403-48D4-881E-A3C695031724}">
  <sheetPr>
    <tabColor rgb="FFFF0000"/>
    <pageSetUpPr fitToPage="1"/>
  </sheetPr>
  <dimension ref="A1:N59"/>
  <sheetViews>
    <sheetView view="pageBreakPreview" topLeftCell="A18" zoomScale="40" zoomScaleNormal="40" zoomScaleSheetLayoutView="40" workbookViewId="0">
      <selection activeCell="F9" sqref="F9"/>
    </sheetView>
  </sheetViews>
  <sheetFormatPr defaultColWidth="9" defaultRowHeight="24.6" x14ac:dyDescent="0.7"/>
  <cols>
    <col min="1" max="1" width="9.8984375" style="122" bestFit="1" customWidth="1"/>
    <col min="2" max="2" width="15.09765625" style="122" hidden="1" customWidth="1"/>
    <col min="3" max="3" width="88.5" style="122" customWidth="1"/>
    <col min="4" max="4" width="46.69921875" style="122" bestFit="1" customWidth="1"/>
    <col min="5" max="5" width="65.5" style="122" customWidth="1"/>
    <col min="6" max="6" width="38" style="122" bestFit="1" customWidth="1"/>
    <col min="7" max="7" width="19.09765625" style="122" bestFit="1" customWidth="1"/>
    <col min="8" max="8" width="21.3984375" style="122" bestFit="1" customWidth="1"/>
    <col min="9" max="9" width="36.5" style="122" bestFit="1" customWidth="1"/>
    <col min="10" max="10" width="28.59765625" style="122" hidden="1" customWidth="1"/>
    <col min="11" max="11" width="33.09765625" style="122" customWidth="1"/>
    <col min="12" max="12" width="28.59765625" style="122" bestFit="1" customWidth="1"/>
    <col min="13" max="13" width="28.59765625" style="122" hidden="1" customWidth="1"/>
    <col min="14" max="14" width="9" style="122"/>
    <col min="15" max="15" width="25" style="122" bestFit="1" customWidth="1"/>
    <col min="16" max="16384" width="9" style="122"/>
  </cols>
  <sheetData>
    <row r="1" spans="1:13" ht="53.4" x14ac:dyDescent="0.7">
      <c r="A1" s="1" t="s">
        <v>367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53.4" x14ac:dyDescent="0.7">
      <c r="A2" s="1" t="s">
        <v>368</v>
      </c>
      <c r="B2" s="1"/>
      <c r="C2" s="1"/>
      <c r="D2" s="1"/>
      <c r="E2" s="1"/>
      <c r="F2" s="1"/>
      <c r="G2" s="3"/>
      <c r="H2" s="3"/>
      <c r="I2" s="1"/>
      <c r="J2" s="4"/>
      <c r="K2" s="5"/>
      <c r="L2" s="5"/>
      <c r="M2" s="5"/>
    </row>
    <row r="3" spans="1:13" ht="54" thickBot="1" x14ac:dyDescent="0.75">
      <c r="A3" s="1" t="str">
        <f>'Status '!A3</f>
        <v>(ณ วันที่ 31 มกราคม 2567)</v>
      </c>
      <c r="B3" s="1"/>
      <c r="C3" s="1"/>
      <c r="D3" s="1"/>
      <c r="E3" s="1"/>
      <c r="F3" s="1"/>
      <c r="G3" s="3"/>
      <c r="H3" s="3"/>
      <c r="I3" s="1"/>
      <c r="J3" s="4"/>
      <c r="K3" s="5"/>
      <c r="L3" s="5"/>
      <c r="M3" s="5"/>
    </row>
    <row r="4" spans="1:13" ht="36.6" thickTop="1" x14ac:dyDescent="0.7">
      <c r="A4" s="6"/>
      <c r="B4" s="7"/>
      <c r="C4" s="8"/>
      <c r="D4" s="7"/>
      <c r="E4" s="7"/>
      <c r="F4" s="7"/>
      <c r="G4" s="9" t="s">
        <v>2</v>
      </c>
      <c r="H4" s="9" t="s">
        <v>3</v>
      </c>
      <c r="I4" s="7" t="s">
        <v>4</v>
      </c>
      <c r="J4" s="10" t="s">
        <v>5</v>
      </c>
      <c r="K4" s="10" t="s">
        <v>6</v>
      </c>
      <c r="L4" s="11" t="s">
        <v>7</v>
      </c>
      <c r="M4" s="11" t="s">
        <v>8</v>
      </c>
    </row>
    <row r="5" spans="1:13" ht="36" x14ac:dyDescent="0.7">
      <c r="A5" s="13" t="s">
        <v>9</v>
      </c>
      <c r="B5" s="14" t="s">
        <v>10</v>
      </c>
      <c r="C5" s="15" t="s">
        <v>11</v>
      </c>
      <c r="D5" s="14" t="s">
        <v>12</v>
      </c>
      <c r="E5" s="14" t="s">
        <v>13</v>
      </c>
      <c r="F5" s="14" t="s">
        <v>14</v>
      </c>
      <c r="G5" s="16"/>
      <c r="H5" s="16" t="s">
        <v>15</v>
      </c>
      <c r="I5" s="14"/>
      <c r="J5" s="17" t="s">
        <v>16</v>
      </c>
      <c r="K5" s="17" t="s">
        <v>17</v>
      </c>
      <c r="L5" s="18"/>
      <c r="M5" s="18"/>
    </row>
    <row r="6" spans="1:13" ht="36.6" thickBot="1" x14ac:dyDescent="0.75">
      <c r="A6" s="20"/>
      <c r="B6" s="21"/>
      <c r="C6" s="22"/>
      <c r="D6" s="21"/>
      <c r="E6" s="21"/>
      <c r="F6" s="21"/>
      <c r="G6" s="23" t="s">
        <v>18</v>
      </c>
      <c r="H6" s="23" t="s">
        <v>18</v>
      </c>
      <c r="I6" s="21" t="s">
        <v>19</v>
      </c>
      <c r="J6" s="24" t="s">
        <v>20</v>
      </c>
      <c r="K6" s="24" t="s">
        <v>20</v>
      </c>
      <c r="L6" s="25" t="s">
        <v>21</v>
      </c>
      <c r="M6" s="25"/>
    </row>
    <row r="7" spans="1:13" ht="6.75" customHeight="1" thickTop="1" x14ac:dyDescent="0.7">
      <c r="A7" s="170"/>
      <c r="B7" s="170"/>
      <c r="C7" s="170"/>
      <c r="D7" s="170"/>
      <c r="E7" s="170"/>
      <c r="F7" s="170"/>
      <c r="G7" s="169"/>
      <c r="H7" s="169"/>
      <c r="I7" s="170"/>
      <c r="J7" s="176"/>
      <c r="K7" s="176"/>
      <c r="L7" s="170"/>
      <c r="M7" s="170"/>
    </row>
    <row r="8" spans="1:13" ht="42" x14ac:dyDescent="0.7">
      <c r="A8" s="177" t="s">
        <v>369</v>
      </c>
      <c r="B8" s="178"/>
      <c r="C8" s="178"/>
      <c r="D8" s="178"/>
      <c r="E8" s="178"/>
      <c r="F8" s="178"/>
      <c r="G8" s="178"/>
      <c r="H8" s="178"/>
      <c r="I8" s="178"/>
      <c r="J8" s="178"/>
      <c r="K8" s="178"/>
      <c r="L8" s="179"/>
      <c r="M8" s="179"/>
    </row>
    <row r="9" spans="1:13" ht="84" x14ac:dyDescent="0.7">
      <c r="A9" s="237">
        <v>1</v>
      </c>
      <c r="B9" s="279"/>
      <c r="C9" s="277" t="s">
        <v>370</v>
      </c>
      <c r="D9" s="218" t="s">
        <v>371</v>
      </c>
      <c r="E9" s="308" t="s">
        <v>372</v>
      </c>
      <c r="F9" s="237" t="s">
        <v>373</v>
      </c>
      <c r="G9" s="219">
        <v>176.71100000000001</v>
      </c>
      <c r="H9" s="220">
        <v>75</v>
      </c>
      <c r="I9" s="222">
        <v>25</v>
      </c>
      <c r="J9" s="184"/>
      <c r="K9" s="204">
        <v>45657</v>
      </c>
      <c r="L9" s="203"/>
      <c r="M9" s="213"/>
    </row>
    <row r="10" spans="1:13" ht="84" x14ac:dyDescent="0.7">
      <c r="A10" s="237">
        <v>2</v>
      </c>
      <c r="B10" s="279"/>
      <c r="C10" s="277" t="s">
        <v>374</v>
      </c>
      <c r="D10" s="218" t="s">
        <v>375</v>
      </c>
      <c r="E10" s="308" t="s">
        <v>372</v>
      </c>
      <c r="F10" s="237" t="s">
        <v>373</v>
      </c>
      <c r="G10" s="219">
        <v>142.23099999999999</v>
      </c>
      <c r="H10" s="220">
        <v>60</v>
      </c>
      <c r="I10" s="222">
        <v>25</v>
      </c>
      <c r="J10" s="184"/>
      <c r="K10" s="204">
        <v>45657</v>
      </c>
      <c r="L10" s="203"/>
      <c r="M10" s="213"/>
    </row>
    <row r="11" spans="1:13" ht="84" x14ac:dyDescent="0.7">
      <c r="A11" s="237">
        <v>3</v>
      </c>
      <c r="B11" s="279"/>
      <c r="C11" s="277" t="s">
        <v>376</v>
      </c>
      <c r="D11" s="218" t="s">
        <v>377</v>
      </c>
      <c r="E11" s="308" t="s">
        <v>372</v>
      </c>
      <c r="F11" s="237" t="s">
        <v>373</v>
      </c>
      <c r="G11" s="219">
        <v>146.541</v>
      </c>
      <c r="H11" s="220">
        <v>61</v>
      </c>
      <c r="I11" s="222">
        <v>25</v>
      </c>
      <c r="J11" s="184"/>
      <c r="K11" s="204">
        <v>46022</v>
      </c>
      <c r="L11" s="203"/>
      <c r="M11" s="213"/>
    </row>
    <row r="12" spans="1:13" ht="84" x14ac:dyDescent="0.7">
      <c r="A12" s="237">
        <v>4</v>
      </c>
      <c r="B12" s="279"/>
      <c r="C12" s="277" t="s">
        <v>378</v>
      </c>
      <c r="D12" s="218" t="s">
        <v>379</v>
      </c>
      <c r="E12" s="308" t="s">
        <v>372</v>
      </c>
      <c r="F12" s="237" t="s">
        <v>373</v>
      </c>
      <c r="G12" s="219">
        <v>142.23099999999999</v>
      </c>
      <c r="H12" s="220">
        <v>60</v>
      </c>
      <c r="I12" s="222">
        <v>25</v>
      </c>
      <c r="J12" s="184"/>
      <c r="K12" s="204">
        <v>46022</v>
      </c>
      <c r="L12" s="203"/>
      <c r="M12" s="213"/>
    </row>
    <row r="13" spans="1:13" ht="84" x14ac:dyDescent="0.7">
      <c r="A13" s="237">
        <v>5</v>
      </c>
      <c r="B13" s="279"/>
      <c r="C13" s="277" t="s">
        <v>380</v>
      </c>
      <c r="D13" s="218" t="s">
        <v>381</v>
      </c>
      <c r="E13" s="308" t="s">
        <v>372</v>
      </c>
      <c r="F13" s="237" t="s">
        <v>373</v>
      </c>
      <c r="G13" s="219">
        <v>159.471</v>
      </c>
      <c r="H13" s="220">
        <v>67</v>
      </c>
      <c r="I13" s="222">
        <v>25</v>
      </c>
      <c r="J13" s="184"/>
      <c r="K13" s="204">
        <v>46266</v>
      </c>
      <c r="L13" s="203"/>
      <c r="M13" s="213"/>
    </row>
    <row r="14" spans="1:13" ht="84" x14ac:dyDescent="0.7">
      <c r="A14" s="237">
        <v>6</v>
      </c>
      <c r="B14" s="279"/>
      <c r="C14" s="277" t="s">
        <v>382</v>
      </c>
      <c r="D14" s="218" t="s">
        <v>383</v>
      </c>
      <c r="E14" s="308" t="s">
        <v>372</v>
      </c>
      <c r="F14" s="237" t="s">
        <v>373</v>
      </c>
      <c r="G14" s="219">
        <v>107.751</v>
      </c>
      <c r="H14" s="220">
        <v>46</v>
      </c>
      <c r="I14" s="222">
        <v>25</v>
      </c>
      <c r="J14" s="184"/>
      <c r="K14" s="204">
        <v>46736</v>
      </c>
      <c r="L14" s="203"/>
      <c r="M14" s="213"/>
    </row>
    <row r="15" spans="1:13" ht="84" x14ac:dyDescent="0.7">
      <c r="A15" s="237">
        <v>7</v>
      </c>
      <c r="B15" s="279"/>
      <c r="C15" s="277" t="s">
        <v>384</v>
      </c>
      <c r="D15" s="218" t="s">
        <v>385</v>
      </c>
      <c r="E15" s="308" t="s">
        <v>372</v>
      </c>
      <c r="F15" s="237" t="s">
        <v>373</v>
      </c>
      <c r="G15" s="219">
        <v>155.161</v>
      </c>
      <c r="H15" s="220">
        <v>65</v>
      </c>
      <c r="I15" s="222">
        <v>25</v>
      </c>
      <c r="J15" s="184"/>
      <c r="K15" s="204">
        <v>46843</v>
      </c>
      <c r="L15" s="203"/>
      <c r="M15" s="213"/>
    </row>
    <row r="16" spans="1:13" ht="84" x14ac:dyDescent="0.7">
      <c r="A16" s="237">
        <v>8</v>
      </c>
      <c r="B16" s="279"/>
      <c r="C16" s="277" t="s">
        <v>386</v>
      </c>
      <c r="D16" s="218" t="s">
        <v>387</v>
      </c>
      <c r="E16" s="308" t="s">
        <v>372</v>
      </c>
      <c r="F16" s="237" t="s">
        <v>373</v>
      </c>
      <c r="G16" s="219">
        <v>103.44</v>
      </c>
      <c r="H16" s="220">
        <v>43</v>
      </c>
      <c r="I16" s="222">
        <v>25</v>
      </c>
      <c r="J16" s="184"/>
      <c r="K16" s="204">
        <v>47011</v>
      </c>
      <c r="L16" s="203"/>
      <c r="M16" s="213"/>
    </row>
    <row r="17" spans="1:14" ht="84" x14ac:dyDescent="0.7">
      <c r="A17" s="237">
        <v>9</v>
      </c>
      <c r="B17" s="279"/>
      <c r="C17" s="277" t="s">
        <v>388</v>
      </c>
      <c r="D17" s="218" t="s">
        <v>371</v>
      </c>
      <c r="E17" s="308" t="s">
        <v>372</v>
      </c>
      <c r="F17" s="237" t="s">
        <v>373</v>
      </c>
      <c r="G17" s="219">
        <v>176.71100000000001</v>
      </c>
      <c r="H17" s="220">
        <v>73.2</v>
      </c>
      <c r="I17" s="222">
        <v>25</v>
      </c>
      <c r="J17" s="184"/>
      <c r="K17" s="204">
        <v>46767</v>
      </c>
      <c r="L17" s="203"/>
      <c r="M17" s="213"/>
    </row>
    <row r="18" spans="1:14" ht="84" x14ac:dyDescent="0.7">
      <c r="A18" s="237">
        <v>10</v>
      </c>
      <c r="B18" s="279"/>
      <c r="C18" s="277" t="s">
        <v>389</v>
      </c>
      <c r="D18" s="218" t="s">
        <v>390</v>
      </c>
      <c r="E18" s="308" t="s">
        <v>372</v>
      </c>
      <c r="F18" s="237" t="s">
        <v>373</v>
      </c>
      <c r="G18" s="219">
        <v>107.751</v>
      </c>
      <c r="H18" s="220">
        <v>45</v>
      </c>
      <c r="I18" s="222">
        <v>25</v>
      </c>
      <c r="J18" s="184"/>
      <c r="K18" s="204">
        <v>46905</v>
      </c>
      <c r="L18" s="203"/>
      <c r="M18" s="213"/>
    </row>
    <row r="19" spans="1:14" ht="84" x14ac:dyDescent="0.7">
      <c r="A19" s="237">
        <v>11</v>
      </c>
      <c r="B19" s="279"/>
      <c r="C19" s="277" t="s">
        <v>391</v>
      </c>
      <c r="D19" s="218" t="s">
        <v>387</v>
      </c>
      <c r="E19" s="308" t="s">
        <v>372</v>
      </c>
      <c r="F19" s="237" t="s">
        <v>373</v>
      </c>
      <c r="G19" s="219">
        <v>107.751</v>
      </c>
      <c r="H19" s="220">
        <v>46</v>
      </c>
      <c r="I19" s="222">
        <v>25</v>
      </c>
      <c r="J19" s="184"/>
      <c r="K19" s="204">
        <v>47192</v>
      </c>
      <c r="L19" s="203"/>
      <c r="M19" s="213"/>
    </row>
    <row r="20" spans="1:14" ht="42" x14ac:dyDescent="0.7">
      <c r="A20" s="291"/>
      <c r="B20" s="292"/>
      <c r="C20" s="293"/>
      <c r="D20" s="294"/>
      <c r="E20" s="292"/>
      <c r="F20" s="293" t="s">
        <v>222</v>
      </c>
      <c r="G20" s="295">
        <f>SUM(G9:G19)</f>
        <v>1525.75</v>
      </c>
      <c r="H20" s="295">
        <f>SUM(H9:H19)</f>
        <v>641.20000000000005</v>
      </c>
      <c r="I20" s="296"/>
      <c r="J20" s="297"/>
      <c r="K20" s="292"/>
      <c r="L20" s="291"/>
      <c r="M20" s="291"/>
      <c r="N20" s="122">
        <f>COUNTA(G9:G19)</f>
        <v>11</v>
      </c>
    </row>
    <row r="21" spans="1:14" ht="42" x14ac:dyDescent="0.7">
      <c r="A21" s="177" t="s">
        <v>369</v>
      </c>
      <c r="B21" s="178"/>
      <c r="C21" s="178"/>
      <c r="D21" s="178"/>
      <c r="E21" s="178"/>
      <c r="F21" s="178"/>
      <c r="G21" s="178"/>
      <c r="H21" s="178"/>
      <c r="I21" s="178"/>
      <c r="J21" s="178"/>
      <c r="K21" s="178"/>
      <c r="L21" s="179"/>
      <c r="M21" s="179"/>
    </row>
    <row r="22" spans="1:14" ht="84" x14ac:dyDescent="0.7">
      <c r="A22" s="237">
        <v>12</v>
      </c>
      <c r="B22" s="279"/>
      <c r="C22" s="277" t="s">
        <v>392</v>
      </c>
      <c r="D22" s="218" t="s">
        <v>393</v>
      </c>
      <c r="E22" s="308" t="s">
        <v>372</v>
      </c>
      <c r="F22" s="237" t="s">
        <v>373</v>
      </c>
      <c r="G22" s="219" t="s">
        <v>394</v>
      </c>
      <c r="H22" s="220">
        <v>59</v>
      </c>
      <c r="I22" s="222">
        <v>25</v>
      </c>
      <c r="J22" s="184"/>
      <c r="K22" s="204" t="s">
        <v>395</v>
      </c>
      <c r="L22" s="203"/>
      <c r="M22" s="213"/>
    </row>
    <row r="23" spans="1:14" ht="84" x14ac:dyDescent="0.7">
      <c r="A23" s="237">
        <v>13</v>
      </c>
      <c r="B23" s="279"/>
      <c r="C23" s="277" t="s">
        <v>396</v>
      </c>
      <c r="D23" s="218" t="s">
        <v>156</v>
      </c>
      <c r="E23" s="308" t="s">
        <v>372</v>
      </c>
      <c r="F23" s="237" t="s">
        <v>373</v>
      </c>
      <c r="G23" s="219" t="s">
        <v>394</v>
      </c>
      <c r="H23" s="220">
        <v>18</v>
      </c>
      <c r="I23" s="222">
        <v>25</v>
      </c>
      <c r="J23" s="184"/>
      <c r="K23" s="204" t="s">
        <v>397</v>
      </c>
      <c r="L23" s="203"/>
      <c r="M23" s="213"/>
    </row>
    <row r="24" spans="1:14" ht="84" x14ac:dyDescent="0.7">
      <c r="A24" s="237">
        <v>14</v>
      </c>
      <c r="B24" s="279"/>
      <c r="C24" s="277" t="s">
        <v>398</v>
      </c>
      <c r="D24" s="218" t="s">
        <v>375</v>
      </c>
      <c r="E24" s="308" t="s">
        <v>372</v>
      </c>
      <c r="F24" s="237" t="s">
        <v>373</v>
      </c>
      <c r="G24" s="219" t="s">
        <v>394</v>
      </c>
      <c r="H24" s="220">
        <v>21</v>
      </c>
      <c r="I24" s="222">
        <v>25</v>
      </c>
      <c r="J24" s="184"/>
      <c r="K24" s="204" t="s">
        <v>397</v>
      </c>
      <c r="L24" s="203"/>
      <c r="M24" s="213"/>
    </row>
    <row r="25" spans="1:14" ht="84" x14ac:dyDescent="0.7">
      <c r="A25" s="237">
        <v>15</v>
      </c>
      <c r="B25" s="279"/>
      <c r="C25" s="277" t="s">
        <v>399</v>
      </c>
      <c r="D25" s="218" t="s">
        <v>400</v>
      </c>
      <c r="E25" s="308" t="s">
        <v>372</v>
      </c>
      <c r="F25" s="237" t="s">
        <v>373</v>
      </c>
      <c r="G25" s="219" t="s">
        <v>394</v>
      </c>
      <c r="H25" s="220">
        <v>23</v>
      </c>
      <c r="I25" s="222">
        <v>25</v>
      </c>
      <c r="J25" s="184"/>
      <c r="K25" s="204" t="s">
        <v>397</v>
      </c>
      <c r="L25" s="203"/>
      <c r="M25" s="213"/>
    </row>
    <row r="26" spans="1:14" ht="84" x14ac:dyDescent="0.7">
      <c r="A26" s="237">
        <v>16</v>
      </c>
      <c r="B26" s="279"/>
      <c r="C26" s="277" t="s">
        <v>401</v>
      </c>
      <c r="D26" s="218" t="s">
        <v>400</v>
      </c>
      <c r="E26" s="308" t="s">
        <v>372</v>
      </c>
      <c r="F26" s="237" t="s">
        <v>373</v>
      </c>
      <c r="G26" s="219" t="s">
        <v>394</v>
      </c>
      <c r="H26" s="220">
        <v>16</v>
      </c>
      <c r="I26" s="222">
        <v>25</v>
      </c>
      <c r="J26" s="184"/>
      <c r="K26" s="204" t="s">
        <v>397</v>
      </c>
      <c r="L26" s="203"/>
      <c r="M26" s="213"/>
    </row>
    <row r="27" spans="1:14" ht="84" x14ac:dyDescent="0.7">
      <c r="A27" s="237">
        <v>17</v>
      </c>
      <c r="B27" s="279"/>
      <c r="C27" s="277" t="s">
        <v>402</v>
      </c>
      <c r="D27" s="218" t="s">
        <v>403</v>
      </c>
      <c r="E27" s="308" t="s">
        <v>372</v>
      </c>
      <c r="F27" s="237" t="s">
        <v>373</v>
      </c>
      <c r="G27" s="219" t="s">
        <v>394</v>
      </c>
      <c r="H27" s="220">
        <v>17.600000000000001</v>
      </c>
      <c r="I27" s="222">
        <v>25</v>
      </c>
      <c r="J27" s="184"/>
      <c r="K27" s="204" t="s">
        <v>397</v>
      </c>
      <c r="L27" s="203"/>
      <c r="M27" s="213"/>
    </row>
    <row r="28" spans="1:14" ht="84" x14ac:dyDescent="0.7">
      <c r="A28" s="237">
        <v>18</v>
      </c>
      <c r="B28" s="279"/>
      <c r="C28" s="277" t="s">
        <v>404</v>
      </c>
      <c r="D28" s="218" t="s">
        <v>405</v>
      </c>
      <c r="E28" s="308" t="s">
        <v>372</v>
      </c>
      <c r="F28" s="237" t="s">
        <v>373</v>
      </c>
      <c r="G28" s="219" t="s">
        <v>394</v>
      </c>
      <c r="H28" s="220">
        <v>15</v>
      </c>
      <c r="I28" s="222">
        <v>25</v>
      </c>
      <c r="J28" s="184"/>
      <c r="K28" s="204" t="s">
        <v>397</v>
      </c>
      <c r="L28" s="203"/>
      <c r="M28" s="213"/>
    </row>
    <row r="29" spans="1:14" ht="84" x14ac:dyDescent="0.7">
      <c r="A29" s="237">
        <v>19</v>
      </c>
      <c r="B29" s="279"/>
      <c r="C29" s="277" t="s">
        <v>406</v>
      </c>
      <c r="D29" s="218" t="s">
        <v>407</v>
      </c>
      <c r="E29" s="308" t="s">
        <v>372</v>
      </c>
      <c r="F29" s="237" t="s">
        <v>373</v>
      </c>
      <c r="G29" s="219" t="s">
        <v>394</v>
      </c>
      <c r="H29" s="220">
        <v>20.86</v>
      </c>
      <c r="I29" s="222">
        <v>25</v>
      </c>
      <c r="J29" s="184"/>
      <c r="K29" s="204" t="s">
        <v>408</v>
      </c>
      <c r="L29" s="203"/>
      <c r="M29" s="213"/>
    </row>
    <row r="30" spans="1:14" ht="84" x14ac:dyDescent="0.7">
      <c r="A30" s="237">
        <v>20</v>
      </c>
      <c r="B30" s="279"/>
      <c r="C30" s="277" t="s">
        <v>409</v>
      </c>
      <c r="D30" s="218" t="s">
        <v>410</v>
      </c>
      <c r="E30" s="308" t="s">
        <v>372</v>
      </c>
      <c r="F30" s="237" t="s">
        <v>373</v>
      </c>
      <c r="G30" s="219" t="s">
        <v>394</v>
      </c>
      <c r="H30" s="220">
        <v>51.4</v>
      </c>
      <c r="I30" s="222">
        <v>25</v>
      </c>
      <c r="J30" s="184"/>
      <c r="K30" s="204" t="s">
        <v>408</v>
      </c>
      <c r="L30" s="203"/>
      <c r="M30" s="213"/>
    </row>
    <row r="31" spans="1:14" ht="84" x14ac:dyDescent="0.7">
      <c r="A31" s="237">
        <v>21</v>
      </c>
      <c r="B31" s="279"/>
      <c r="C31" s="277" t="s">
        <v>411</v>
      </c>
      <c r="D31" s="218" t="s">
        <v>412</v>
      </c>
      <c r="E31" s="308" t="s">
        <v>372</v>
      </c>
      <c r="F31" s="237" t="s">
        <v>373</v>
      </c>
      <c r="G31" s="219" t="s">
        <v>394</v>
      </c>
      <c r="H31" s="220">
        <v>30</v>
      </c>
      <c r="I31" s="222">
        <v>25</v>
      </c>
      <c r="J31" s="184"/>
      <c r="K31" s="204" t="s">
        <v>408</v>
      </c>
      <c r="L31" s="203"/>
      <c r="M31" s="213"/>
    </row>
    <row r="32" spans="1:14" ht="84" x14ac:dyDescent="0.7">
      <c r="A32" s="237">
        <v>22</v>
      </c>
      <c r="B32" s="279"/>
      <c r="C32" s="277" t="s">
        <v>413</v>
      </c>
      <c r="D32" s="218" t="s">
        <v>414</v>
      </c>
      <c r="E32" s="308" t="s">
        <v>372</v>
      </c>
      <c r="F32" s="237" t="s">
        <v>373</v>
      </c>
      <c r="G32" s="219" t="s">
        <v>394</v>
      </c>
      <c r="H32" s="220">
        <v>33</v>
      </c>
      <c r="I32" s="222">
        <v>25</v>
      </c>
      <c r="J32" s="184"/>
      <c r="K32" s="204" t="s">
        <v>408</v>
      </c>
      <c r="L32" s="203"/>
      <c r="M32" s="213"/>
    </row>
    <row r="33" spans="1:14" ht="84" x14ac:dyDescent="0.7">
      <c r="A33" s="237">
        <v>23</v>
      </c>
      <c r="B33" s="279"/>
      <c r="C33" s="277" t="s">
        <v>415</v>
      </c>
      <c r="D33" s="218" t="s">
        <v>416</v>
      </c>
      <c r="E33" s="308" t="s">
        <v>372</v>
      </c>
      <c r="F33" s="237" t="s">
        <v>373</v>
      </c>
      <c r="G33" s="219" t="s">
        <v>394</v>
      </c>
      <c r="H33" s="220">
        <v>15</v>
      </c>
      <c r="I33" s="222">
        <v>25</v>
      </c>
      <c r="J33" s="184"/>
      <c r="K33" s="204" t="s">
        <v>408</v>
      </c>
      <c r="L33" s="203"/>
      <c r="M33" s="213"/>
    </row>
    <row r="34" spans="1:14" ht="84" x14ac:dyDescent="0.7">
      <c r="A34" s="237">
        <v>24</v>
      </c>
      <c r="B34" s="279"/>
      <c r="C34" s="277" t="s">
        <v>417</v>
      </c>
      <c r="D34" s="218" t="s">
        <v>418</v>
      </c>
      <c r="E34" s="308" t="s">
        <v>372</v>
      </c>
      <c r="F34" s="237" t="s">
        <v>373</v>
      </c>
      <c r="G34" s="219" t="s">
        <v>394</v>
      </c>
      <c r="H34" s="220">
        <v>33</v>
      </c>
      <c r="I34" s="222">
        <v>25</v>
      </c>
      <c r="J34" s="184"/>
      <c r="K34" s="204" t="s">
        <v>408</v>
      </c>
      <c r="L34" s="203"/>
      <c r="M34" s="213"/>
    </row>
    <row r="35" spans="1:14" ht="42" x14ac:dyDescent="0.7">
      <c r="A35" s="291"/>
      <c r="B35" s="292"/>
      <c r="C35" s="293"/>
      <c r="D35" s="294"/>
      <c r="E35" s="292"/>
      <c r="F35" s="293" t="s">
        <v>222</v>
      </c>
      <c r="G35" s="295" t="s">
        <v>394</v>
      </c>
      <c r="H35" s="295">
        <f>SUM(H22:H34)</f>
        <v>352.86</v>
      </c>
      <c r="I35" s="296"/>
      <c r="J35" s="297"/>
      <c r="K35" s="292"/>
      <c r="L35" s="291"/>
      <c r="M35" s="291"/>
      <c r="N35" s="122">
        <f>COUNTA(G22:G34)</f>
        <v>13</v>
      </c>
    </row>
    <row r="36" spans="1:14" ht="48" thickBot="1" x14ac:dyDescent="0.75">
      <c r="A36" s="298"/>
      <c r="B36" s="298"/>
      <c r="C36" s="299"/>
      <c r="D36" s="299"/>
      <c r="E36" s="298"/>
      <c r="F36" s="300" t="s">
        <v>228</v>
      </c>
      <c r="G36" s="301" t="s">
        <v>394</v>
      </c>
      <c r="H36" s="301">
        <f>SUM(H20,H35)</f>
        <v>994.06000000000006</v>
      </c>
      <c r="I36" s="298"/>
      <c r="J36" s="302"/>
      <c r="K36" s="303"/>
      <c r="L36" s="303"/>
      <c r="M36" s="303"/>
    </row>
    <row r="37" spans="1:14" ht="36.75" customHeight="1" thickTop="1" x14ac:dyDescent="0.7">
      <c r="A37" s="168" t="s">
        <v>360</v>
      </c>
      <c r="C37" s="304"/>
      <c r="D37" s="305"/>
      <c r="E37" s="305"/>
      <c r="F37" s="305"/>
      <c r="G37" s="305"/>
    </row>
    <row r="38" spans="1:14" ht="36.75" customHeight="1" x14ac:dyDescent="0.7">
      <c r="A38" s="168" t="s">
        <v>419</v>
      </c>
      <c r="C38" s="304"/>
      <c r="D38" s="305"/>
      <c r="E38" s="305"/>
      <c r="F38" s="305"/>
      <c r="G38" s="305"/>
    </row>
    <row r="39" spans="1:14" ht="36" x14ac:dyDescent="0.7">
      <c r="C39" s="304"/>
      <c r="D39" s="305"/>
      <c r="E39" s="305"/>
      <c r="F39" s="305"/>
      <c r="G39" s="305"/>
    </row>
    <row r="40" spans="1:14" ht="36" x14ac:dyDescent="0.7">
      <c r="C40" s="304"/>
      <c r="D40" s="305"/>
      <c r="E40" s="305"/>
      <c r="F40" s="305"/>
      <c r="G40" s="305"/>
    </row>
    <row r="41" spans="1:14" ht="36" x14ac:dyDescent="0.7">
      <c r="C41" s="304"/>
    </row>
    <row r="42" spans="1:14" ht="36" x14ac:dyDescent="0.7">
      <c r="C42" s="304"/>
    </row>
    <row r="59" spans="11:11" x14ac:dyDescent="0.7">
      <c r="K59" s="307"/>
    </row>
  </sheetData>
  <autoFilter ref="L1:L59" xr:uid="{00000000-0009-0000-0000-000004000000}"/>
  <pageMargins left="0.23622047244094491" right="0.23622047244094491" top="0.15748031496062992" bottom="0.15748031496062992" header="0.11811023622047245" footer="0.11811023622047245"/>
  <pageSetup paperSize="9" scale="36" firstPageNumber="15" fitToHeight="0" orientation="landscape" r:id="rId1"/>
  <headerFooter>
    <oddFooter>&amp;C&amp;28&amp;P</oddFooter>
  </headerFooter>
  <rowBreaks count="1" manualBreakCount="1">
    <brk id="26" max="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27012-A5F4-4706-8ECE-E621CE23E070}">
  <sheetPr>
    <tabColor rgb="FF002060"/>
    <pageSetUpPr fitToPage="1"/>
  </sheetPr>
  <dimension ref="A1:M82"/>
  <sheetViews>
    <sheetView view="pageBreakPreview" zoomScale="60" zoomScaleNormal="100" workbookViewId="0">
      <selection activeCell="F9" sqref="F9"/>
    </sheetView>
  </sheetViews>
  <sheetFormatPr defaultRowHeight="24.6" x14ac:dyDescent="0.7"/>
  <cols>
    <col min="1" max="1" width="3.3984375" customWidth="1"/>
    <col min="2" max="2" width="11.59765625" hidden="1" customWidth="1"/>
    <col min="3" max="3" width="70.59765625" bestFit="1" customWidth="1"/>
    <col min="4" max="4" width="35.3984375" customWidth="1"/>
    <col min="5" max="5" width="30" bestFit="1" customWidth="1"/>
    <col min="6" max="6" width="44.09765625" bestFit="1" customWidth="1"/>
    <col min="7" max="7" width="19.09765625" bestFit="1" customWidth="1"/>
    <col min="8" max="8" width="21.3984375" bestFit="1" customWidth="1"/>
    <col min="9" max="9" width="21.8984375" bestFit="1" customWidth="1"/>
    <col min="10" max="10" width="28.59765625" hidden="1" customWidth="1"/>
    <col min="11" max="11" width="20.59765625" bestFit="1" customWidth="1"/>
    <col min="12" max="12" width="27.09765625" bestFit="1" customWidth="1"/>
  </cols>
  <sheetData>
    <row r="1" spans="1:13" ht="53.4" x14ac:dyDescent="0.7">
      <c r="A1" s="483" t="s">
        <v>420</v>
      </c>
      <c r="B1" s="483"/>
      <c r="C1" s="483"/>
      <c r="D1" s="483"/>
      <c r="E1" s="483"/>
      <c r="F1" s="483"/>
      <c r="G1" s="483"/>
      <c r="H1" s="483"/>
      <c r="I1" s="483"/>
      <c r="J1" s="483"/>
      <c r="K1" s="483"/>
      <c r="L1" s="483"/>
    </row>
    <row r="2" spans="1:13" ht="53.4" x14ac:dyDescent="0.7">
      <c r="A2" s="1" t="s">
        <v>421</v>
      </c>
      <c r="B2" s="1"/>
      <c r="C2" s="1"/>
      <c r="D2" s="1"/>
      <c r="E2" s="1"/>
      <c r="F2" s="1"/>
      <c r="G2" s="3"/>
      <c r="H2" s="3"/>
      <c r="I2" s="1"/>
      <c r="J2" s="4"/>
      <c r="K2" s="5"/>
      <c r="L2" s="5"/>
    </row>
    <row r="3" spans="1:13" ht="54" thickBot="1" x14ac:dyDescent="0.75">
      <c r="A3" s="1" t="str">
        <f>'Status '!A3</f>
        <v>(ณ วันที่ 31 มกราคม 2567)</v>
      </c>
      <c r="B3" s="1"/>
      <c r="C3" s="1"/>
      <c r="D3" s="1"/>
      <c r="E3" s="1"/>
      <c r="F3" s="1"/>
      <c r="G3" s="3"/>
      <c r="H3" s="3"/>
      <c r="I3" s="1"/>
      <c r="J3" s="4"/>
      <c r="K3" s="5"/>
      <c r="L3" s="5"/>
    </row>
    <row r="4" spans="1:13" ht="36.6" thickTop="1" x14ac:dyDescent="0.7">
      <c r="A4" s="6"/>
      <c r="B4" s="309"/>
      <c r="C4" s="8"/>
      <c r="D4" s="7"/>
      <c r="E4" s="7"/>
      <c r="F4" s="7"/>
      <c r="G4" s="9" t="s">
        <v>2</v>
      </c>
      <c r="H4" s="9" t="s">
        <v>3</v>
      </c>
      <c r="I4" s="7" t="s">
        <v>4</v>
      </c>
      <c r="J4" s="10" t="s">
        <v>5</v>
      </c>
      <c r="K4" s="10" t="s">
        <v>6</v>
      </c>
      <c r="L4" s="11" t="s">
        <v>7</v>
      </c>
    </row>
    <row r="5" spans="1:13" ht="36" x14ac:dyDescent="0.7">
      <c r="A5" s="13" t="s">
        <v>9</v>
      </c>
      <c r="B5" s="170" t="s">
        <v>10</v>
      </c>
      <c r="C5" s="15" t="s">
        <v>11</v>
      </c>
      <c r="D5" s="14" t="s">
        <v>12</v>
      </c>
      <c r="E5" s="14" t="s">
        <v>13</v>
      </c>
      <c r="F5" s="14" t="s">
        <v>14</v>
      </c>
      <c r="G5" s="16"/>
      <c r="H5" s="16" t="s">
        <v>15</v>
      </c>
      <c r="I5" s="14"/>
      <c r="J5" s="17" t="s">
        <v>16</v>
      </c>
      <c r="K5" s="17" t="s">
        <v>17</v>
      </c>
      <c r="L5" s="18"/>
    </row>
    <row r="6" spans="1:13" ht="36.6" thickBot="1" x14ac:dyDescent="0.75">
      <c r="A6" s="20"/>
      <c r="B6" s="310"/>
      <c r="C6" s="22"/>
      <c r="D6" s="21"/>
      <c r="E6" s="21"/>
      <c r="F6" s="21"/>
      <c r="G6" s="23" t="s">
        <v>18</v>
      </c>
      <c r="H6" s="23" t="s">
        <v>18</v>
      </c>
      <c r="I6" s="21" t="s">
        <v>19</v>
      </c>
      <c r="J6" s="24" t="s">
        <v>20</v>
      </c>
      <c r="K6" s="24" t="s">
        <v>20</v>
      </c>
      <c r="L6" s="25" t="s">
        <v>21</v>
      </c>
    </row>
    <row r="7" spans="1:13" ht="6.75" customHeight="1" thickTop="1" x14ac:dyDescent="0.7">
      <c r="A7" s="170"/>
      <c r="B7" s="170"/>
      <c r="C7" s="170"/>
      <c r="D7" s="170"/>
      <c r="E7" s="170"/>
      <c r="F7" s="170"/>
      <c r="G7" s="169"/>
      <c r="H7" s="169"/>
      <c r="I7" s="170"/>
      <c r="J7" s="176"/>
      <c r="K7" s="176"/>
      <c r="L7" s="170"/>
    </row>
    <row r="8" spans="1:13" ht="38.4" x14ac:dyDescent="0.7">
      <c r="A8" s="484" t="s">
        <v>422</v>
      </c>
      <c r="B8" s="485"/>
      <c r="C8" s="485"/>
      <c r="D8" s="485"/>
      <c r="E8" s="485"/>
      <c r="F8" s="485"/>
      <c r="G8" s="485"/>
      <c r="H8" s="485"/>
      <c r="I8" s="485"/>
      <c r="J8" s="485"/>
      <c r="K8" s="485"/>
      <c r="L8" s="486"/>
    </row>
    <row r="9" spans="1:13" ht="38.4" x14ac:dyDescent="0.7">
      <c r="A9" s="311">
        <v>1</v>
      </c>
      <c r="B9" s="312" t="s">
        <v>423</v>
      </c>
      <c r="C9" s="313" t="s">
        <v>424</v>
      </c>
      <c r="D9" s="313" t="s">
        <v>30</v>
      </c>
      <c r="E9" s="314" t="s">
        <v>236</v>
      </c>
      <c r="F9" s="314" t="s">
        <v>425</v>
      </c>
      <c r="G9" s="315">
        <v>108</v>
      </c>
      <c r="H9" s="315">
        <v>45</v>
      </c>
      <c r="I9" s="314" t="s">
        <v>426</v>
      </c>
      <c r="J9" s="316" t="s">
        <v>427</v>
      </c>
      <c r="K9" s="317"/>
      <c r="L9" s="318">
        <v>232809</v>
      </c>
    </row>
    <row r="10" spans="1:13" ht="38.4" x14ac:dyDescent="0.7">
      <c r="A10" s="314">
        <v>2</v>
      </c>
      <c r="B10" s="314" t="s">
        <v>428</v>
      </c>
      <c r="C10" s="313" t="s">
        <v>429</v>
      </c>
      <c r="D10" s="313" t="s">
        <v>430</v>
      </c>
      <c r="E10" s="314" t="s">
        <v>236</v>
      </c>
      <c r="F10" s="314" t="s">
        <v>46</v>
      </c>
      <c r="G10" s="315">
        <v>40</v>
      </c>
      <c r="H10" s="315">
        <v>8</v>
      </c>
      <c r="I10" s="314" t="s">
        <v>426</v>
      </c>
      <c r="J10" s="319" t="s">
        <v>431</v>
      </c>
      <c r="K10" s="317"/>
      <c r="L10" s="320">
        <v>233346</v>
      </c>
    </row>
    <row r="11" spans="1:13" ht="38.4" x14ac:dyDescent="0.7">
      <c r="A11" s="314">
        <v>3</v>
      </c>
      <c r="B11" s="321" t="s">
        <v>432</v>
      </c>
      <c r="C11" s="322" t="s">
        <v>433</v>
      </c>
      <c r="D11" s="322" t="s">
        <v>434</v>
      </c>
      <c r="E11" s="321" t="s">
        <v>435</v>
      </c>
      <c r="F11" s="323" t="s">
        <v>32</v>
      </c>
      <c r="G11" s="324">
        <v>55</v>
      </c>
      <c r="H11" s="324">
        <v>50</v>
      </c>
      <c r="I11" s="314" t="s">
        <v>426</v>
      </c>
      <c r="J11" s="325"/>
      <c r="K11" s="317"/>
      <c r="L11" s="320">
        <v>237118</v>
      </c>
    </row>
    <row r="12" spans="1:13" ht="38.4" x14ac:dyDescent="0.7">
      <c r="A12" s="312"/>
      <c r="B12" s="326"/>
      <c r="C12" s="322" t="s">
        <v>264</v>
      </c>
      <c r="D12" s="322"/>
      <c r="E12" s="321"/>
      <c r="F12" s="323"/>
      <c r="G12" s="324">
        <v>40</v>
      </c>
      <c r="H12" s="324">
        <v>15</v>
      </c>
      <c r="I12" s="312"/>
      <c r="J12" s="325"/>
      <c r="K12" s="317"/>
      <c r="L12" s="327">
        <v>239628</v>
      </c>
    </row>
    <row r="13" spans="1:13" ht="38.4" x14ac:dyDescent="0.7">
      <c r="A13" s="314">
        <v>4</v>
      </c>
      <c r="B13" s="314" t="s">
        <v>436</v>
      </c>
      <c r="C13" s="328" t="s">
        <v>437</v>
      </c>
      <c r="D13" s="328" t="s">
        <v>438</v>
      </c>
      <c r="E13" s="329" t="s">
        <v>236</v>
      </c>
      <c r="F13" s="330" t="s">
        <v>32</v>
      </c>
      <c r="G13" s="331">
        <v>300</v>
      </c>
      <c r="H13" s="331">
        <v>60</v>
      </c>
      <c r="I13" s="312" t="s">
        <v>426</v>
      </c>
      <c r="J13" s="332"/>
      <c r="K13" s="333"/>
      <c r="L13" s="334">
        <v>238163</v>
      </c>
    </row>
    <row r="14" spans="1:13" ht="38.4" x14ac:dyDescent="0.7">
      <c r="A14" s="314">
        <v>5</v>
      </c>
      <c r="B14" s="314" t="s">
        <v>439</v>
      </c>
      <c r="C14" s="328" t="s">
        <v>440</v>
      </c>
      <c r="D14" s="328" t="s">
        <v>438</v>
      </c>
      <c r="E14" s="329" t="s">
        <v>236</v>
      </c>
      <c r="F14" s="330" t="s">
        <v>32</v>
      </c>
      <c r="G14" s="331">
        <v>150</v>
      </c>
      <c r="H14" s="331">
        <v>40</v>
      </c>
      <c r="I14" s="329" t="s">
        <v>441</v>
      </c>
      <c r="J14" s="332"/>
      <c r="K14" s="333"/>
      <c r="L14" s="334">
        <v>238765</v>
      </c>
    </row>
    <row r="15" spans="1:13" s="346" customFormat="1" ht="76.8" x14ac:dyDescent="0.7">
      <c r="A15" s="335">
        <v>6</v>
      </c>
      <c r="B15" s="336" t="s">
        <v>442</v>
      </c>
      <c r="C15" s="337" t="s">
        <v>443</v>
      </c>
      <c r="D15" s="338" t="s">
        <v>30</v>
      </c>
      <c r="E15" s="339" t="s">
        <v>36</v>
      </c>
      <c r="F15" s="340" t="s">
        <v>32</v>
      </c>
      <c r="G15" s="341">
        <v>112.5</v>
      </c>
      <c r="H15" s="342">
        <v>60</v>
      </c>
      <c r="I15" s="343" t="s">
        <v>441</v>
      </c>
      <c r="J15" s="344"/>
      <c r="K15" s="345"/>
      <c r="L15" s="345">
        <v>240336</v>
      </c>
    </row>
    <row r="16" spans="1:13" ht="39" thickBot="1" x14ac:dyDescent="0.75">
      <c r="A16" s="347"/>
      <c r="B16" s="347"/>
      <c r="C16" s="347"/>
      <c r="D16" s="347"/>
      <c r="E16" s="347"/>
      <c r="F16" s="347" t="s">
        <v>222</v>
      </c>
      <c r="G16" s="348">
        <f>SUM(G9:G15)</f>
        <v>805.5</v>
      </c>
      <c r="H16" s="348">
        <f>SUM(H9:H15)</f>
        <v>278</v>
      </c>
      <c r="I16" s="347"/>
      <c r="J16" s="347"/>
      <c r="K16" s="349"/>
      <c r="L16" s="347"/>
      <c r="M16">
        <v>6</v>
      </c>
    </row>
    <row r="17" spans="1:12" s="217" customFormat="1" ht="50.1" customHeight="1" thickTop="1" thickBot="1" x14ac:dyDescent="1.35">
      <c r="A17" s="298"/>
      <c r="B17" s="298"/>
      <c r="C17" s="299"/>
      <c r="D17" s="299"/>
      <c r="E17" s="298"/>
      <c r="F17" s="300" t="s">
        <v>228</v>
      </c>
      <c r="G17" s="301">
        <f>G16</f>
        <v>805.5</v>
      </c>
      <c r="H17" s="301">
        <f>SUM(H16)</f>
        <v>278</v>
      </c>
      <c r="I17" s="298"/>
      <c r="J17" s="302"/>
      <c r="K17" s="303"/>
      <c r="L17" s="303"/>
    </row>
    <row r="18" spans="1:12" s="174" customFormat="1" ht="42.6" hidden="1" thickTop="1" x14ac:dyDescent="1.1499999999999999">
      <c r="A18" s="350">
        <v>5</v>
      </c>
      <c r="B18" s="351"/>
      <c r="C18" s="352" t="s">
        <v>444</v>
      </c>
      <c r="D18" s="188" t="s">
        <v>445</v>
      </c>
      <c r="E18" s="189"/>
      <c r="F18" s="189" t="s">
        <v>300</v>
      </c>
      <c r="G18" s="190">
        <v>23</v>
      </c>
      <c r="H18" s="190">
        <v>2.5</v>
      </c>
      <c r="I18" s="189">
        <v>5</v>
      </c>
      <c r="J18" s="353" t="s">
        <v>111</v>
      </c>
      <c r="K18" s="354" t="s">
        <v>111</v>
      </c>
      <c r="L18" s="354" t="s">
        <v>111</v>
      </c>
    </row>
    <row r="19" spans="1:12" s="174" customFormat="1" ht="42.6" hidden="1" thickTop="1" x14ac:dyDescent="1.1499999999999999">
      <c r="A19" s="355"/>
      <c r="B19" s="351"/>
      <c r="C19" s="352" t="s">
        <v>446</v>
      </c>
      <c r="D19" s="188" t="s">
        <v>447</v>
      </c>
      <c r="E19" s="279" t="s">
        <v>236</v>
      </c>
      <c r="F19" s="189" t="s">
        <v>448</v>
      </c>
      <c r="G19" s="190">
        <v>2.5</v>
      </c>
      <c r="H19" s="190">
        <v>1</v>
      </c>
      <c r="I19" s="189" t="s">
        <v>449</v>
      </c>
      <c r="J19" s="353"/>
      <c r="K19" s="354" t="s">
        <v>450</v>
      </c>
      <c r="L19" s="354" t="s">
        <v>450</v>
      </c>
    </row>
    <row r="20" spans="1:12" s="226" customFormat="1" ht="42.6" hidden="1" thickTop="1" x14ac:dyDescent="1.1499999999999999">
      <c r="A20" s="356"/>
      <c r="B20" s="356"/>
      <c r="C20" s="168"/>
      <c r="D20" s="168"/>
      <c r="E20" s="357"/>
      <c r="F20" s="357"/>
      <c r="G20" s="358"/>
      <c r="H20" s="358"/>
      <c r="I20" s="357"/>
      <c r="J20" s="359"/>
      <c r="K20" s="173"/>
      <c r="L20" s="173"/>
    </row>
    <row r="21" spans="1:12" s="226" customFormat="1" ht="42.6" hidden="1" thickTop="1" x14ac:dyDescent="1.1499999999999999">
      <c r="A21" s="356"/>
      <c r="B21" s="356"/>
      <c r="C21" s="168"/>
      <c r="D21" s="168"/>
      <c r="E21" s="357"/>
      <c r="F21" s="357"/>
      <c r="G21" s="358"/>
      <c r="H21" s="358"/>
      <c r="I21" s="357"/>
      <c r="J21" s="359"/>
      <c r="K21" s="173"/>
      <c r="L21" s="173"/>
    </row>
    <row r="22" spans="1:12" s="174" customFormat="1" ht="42.6" hidden="1" thickTop="1" x14ac:dyDescent="1.1499999999999999">
      <c r="A22" s="168" t="s">
        <v>451</v>
      </c>
      <c r="B22" s="168"/>
      <c r="C22" s="168"/>
      <c r="D22" s="168"/>
      <c r="E22" s="357"/>
      <c r="F22" s="357"/>
      <c r="G22" s="358"/>
      <c r="H22" s="358"/>
      <c r="I22" s="357"/>
      <c r="J22" s="359"/>
      <c r="K22" s="173"/>
      <c r="L22" s="173"/>
    </row>
    <row r="23" spans="1:12" s="174" customFormat="1" ht="42.6" hidden="1" thickTop="1" x14ac:dyDescent="1.1499999999999999">
      <c r="A23" s="168" t="s">
        <v>452</v>
      </c>
      <c r="B23" s="168"/>
      <c r="C23" s="168"/>
      <c r="D23" s="168"/>
      <c r="E23" s="357"/>
      <c r="F23" s="357"/>
      <c r="G23" s="358"/>
      <c r="H23" s="358"/>
      <c r="I23" s="357"/>
      <c r="J23" s="359"/>
      <c r="K23" s="173"/>
      <c r="L23" s="173"/>
    </row>
    <row r="24" spans="1:12" s="174" customFormat="1" ht="42.6" thickTop="1" x14ac:dyDescent="1.1499999999999999">
      <c r="A24" s="168"/>
      <c r="B24" s="168"/>
      <c r="C24" s="487"/>
      <c r="D24" s="487"/>
      <c r="E24" s="487"/>
      <c r="F24" s="487"/>
      <c r="G24" s="487"/>
      <c r="H24" s="487"/>
      <c r="I24" s="487"/>
      <c r="J24" s="487"/>
      <c r="K24" s="487"/>
      <c r="L24" s="487"/>
    </row>
    <row r="82" spans="1:12" x14ac:dyDescent="0.7">
      <c r="A82" s="360"/>
      <c r="B82" s="360"/>
      <c r="C82" s="360"/>
      <c r="D82" s="360"/>
      <c r="E82" s="360"/>
      <c r="F82" s="360"/>
      <c r="G82" s="360"/>
      <c r="H82" s="360"/>
      <c r="I82" s="360"/>
      <c r="J82" s="360"/>
      <c r="K82" s="361" t="s">
        <v>453</v>
      </c>
      <c r="L82" s="360"/>
    </row>
  </sheetData>
  <mergeCells count="3">
    <mergeCell ref="A1:L1"/>
    <mergeCell ref="A8:L8"/>
    <mergeCell ref="C24:L24"/>
  </mergeCells>
  <pageMargins left="0.23622047244094491" right="0.23622047244094491" top="0.27559055118110237" bottom="0.31496062992125984" header="0.31496062992125984" footer="0.31496062992125984"/>
  <pageSetup paperSize="9" scale="47" firstPageNumber="17" fitToHeight="0" orientation="landscape" r:id="rId1"/>
  <headerFooter>
    <oddFooter>&amp;C&amp;28&amp;P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7DA4B-E677-487F-A5B0-964E58AFC6DC}">
  <sheetPr>
    <tabColor rgb="FF0070C0"/>
    <pageSetUpPr fitToPage="1"/>
  </sheetPr>
  <dimension ref="A1:O164"/>
  <sheetViews>
    <sheetView view="pageBreakPreview" topLeftCell="E9" zoomScaleNormal="100" zoomScaleSheetLayoutView="100" workbookViewId="0">
      <selection activeCell="F9" sqref="F9"/>
    </sheetView>
  </sheetViews>
  <sheetFormatPr defaultColWidth="9" defaultRowHeight="24.6" x14ac:dyDescent="0.7"/>
  <cols>
    <col min="1" max="1" width="8.8984375" style="122" bestFit="1" customWidth="1"/>
    <col min="2" max="2" width="15.5" style="122" hidden="1" customWidth="1"/>
    <col min="3" max="3" width="95.5" style="122" customWidth="1"/>
    <col min="4" max="4" width="60.69921875" style="122" bestFit="1" customWidth="1"/>
    <col min="5" max="5" width="47.59765625" style="122" customWidth="1"/>
    <col min="6" max="6" width="44" style="122" customWidth="1"/>
    <col min="7" max="7" width="21" style="122" bestFit="1" customWidth="1"/>
    <col min="8" max="8" width="24" style="481" bestFit="1" customWidth="1"/>
    <col min="9" max="9" width="33" style="122" bestFit="1" customWidth="1"/>
    <col min="10" max="10" width="34.09765625" style="122" hidden="1" customWidth="1"/>
    <col min="11" max="11" width="32" style="122" customWidth="1"/>
    <col min="12" max="12" width="32.59765625" style="122" customWidth="1"/>
    <col min="13" max="16384" width="9" style="122"/>
  </cols>
  <sheetData>
    <row r="1" spans="1:12" ht="44.25" customHeight="1" x14ac:dyDescent="0.7">
      <c r="A1" s="483" t="s">
        <v>454</v>
      </c>
      <c r="B1" s="483"/>
      <c r="C1" s="483"/>
      <c r="D1" s="483"/>
      <c r="E1" s="483"/>
      <c r="F1" s="483"/>
      <c r="G1" s="483"/>
      <c r="H1" s="483"/>
      <c r="I1" s="483"/>
      <c r="J1" s="483"/>
      <c r="K1" s="483"/>
      <c r="L1" s="483"/>
    </row>
    <row r="2" spans="1:12" ht="44.25" customHeight="1" x14ac:dyDescent="0.7">
      <c r="A2" s="1" t="s">
        <v>455</v>
      </c>
      <c r="B2" s="1"/>
      <c r="C2" s="1"/>
      <c r="D2" s="1"/>
      <c r="E2" s="1"/>
      <c r="F2" s="1"/>
      <c r="G2" s="3"/>
      <c r="H2" s="3"/>
      <c r="I2" s="1"/>
      <c r="J2" s="4"/>
      <c r="K2" s="5"/>
      <c r="L2" s="5"/>
    </row>
    <row r="3" spans="1:12" ht="43.5" customHeight="1" thickBot="1" x14ac:dyDescent="0.75">
      <c r="A3" s="1" t="str">
        <f>'Status '!A3</f>
        <v>(ณ วันที่ 31 มกราคม 2567)</v>
      </c>
      <c r="B3" s="1"/>
      <c r="C3" s="1"/>
      <c r="D3" s="1"/>
      <c r="E3" s="1"/>
      <c r="F3" s="1"/>
      <c r="G3" s="3"/>
      <c r="H3" s="3"/>
      <c r="I3" s="1"/>
      <c r="J3" s="4"/>
      <c r="K3" s="5"/>
      <c r="L3" s="5"/>
    </row>
    <row r="4" spans="1:12" ht="36" customHeight="1" thickTop="1" x14ac:dyDescent="0.7">
      <c r="A4" s="362"/>
      <c r="B4" s="363"/>
      <c r="C4" s="364"/>
      <c r="D4" s="363"/>
      <c r="E4" s="363"/>
      <c r="F4" s="363"/>
      <c r="G4" s="365" t="s">
        <v>2</v>
      </c>
      <c r="H4" s="366" t="s">
        <v>3</v>
      </c>
      <c r="I4" s="363" t="s">
        <v>4</v>
      </c>
      <c r="J4" s="367" t="s">
        <v>5</v>
      </c>
      <c r="K4" s="367" t="s">
        <v>6</v>
      </c>
      <c r="L4" s="368" t="s">
        <v>7</v>
      </c>
    </row>
    <row r="5" spans="1:12" ht="38.25" customHeight="1" x14ac:dyDescent="0.7">
      <c r="A5" s="369" t="s">
        <v>9</v>
      </c>
      <c r="B5" s="257" t="s">
        <v>10</v>
      </c>
      <c r="C5" s="370" t="s">
        <v>11</v>
      </c>
      <c r="D5" s="257" t="s">
        <v>12</v>
      </c>
      <c r="E5" s="257" t="s">
        <v>13</v>
      </c>
      <c r="F5" s="257" t="s">
        <v>14</v>
      </c>
      <c r="G5" s="371"/>
      <c r="H5" s="372" t="s">
        <v>15</v>
      </c>
      <c r="I5" s="257"/>
      <c r="J5" s="271" t="s">
        <v>16</v>
      </c>
      <c r="K5" s="271" t="s">
        <v>17</v>
      </c>
      <c r="L5" s="373"/>
    </row>
    <row r="6" spans="1:12" ht="39" customHeight="1" thickBot="1" x14ac:dyDescent="0.75">
      <c r="A6" s="374"/>
      <c r="B6" s="375"/>
      <c r="C6" s="376"/>
      <c r="D6" s="375"/>
      <c r="E6" s="375"/>
      <c r="F6" s="375"/>
      <c r="G6" s="377" t="s">
        <v>18</v>
      </c>
      <c r="H6" s="378" t="s">
        <v>18</v>
      </c>
      <c r="I6" s="375" t="s">
        <v>19</v>
      </c>
      <c r="J6" s="379" t="s">
        <v>20</v>
      </c>
      <c r="K6" s="379" t="s">
        <v>20</v>
      </c>
      <c r="L6" s="380" t="s">
        <v>21</v>
      </c>
    </row>
    <row r="7" spans="1:12" ht="14.25" customHeight="1" thickTop="1" x14ac:dyDescent="0.7">
      <c r="A7" s="357"/>
      <c r="B7" s="357"/>
      <c r="C7" s="357"/>
      <c r="D7" s="357"/>
      <c r="E7" s="357"/>
      <c r="F7" s="357"/>
      <c r="G7" s="358"/>
      <c r="H7" s="381"/>
      <c r="I7" s="357"/>
      <c r="J7" s="382"/>
      <c r="K7" s="382"/>
      <c r="L7" s="357"/>
    </row>
    <row r="8" spans="1:12" ht="42" x14ac:dyDescent="0.7">
      <c r="A8" s="488" t="s">
        <v>456</v>
      </c>
      <c r="B8" s="489"/>
      <c r="C8" s="489"/>
      <c r="D8" s="489"/>
      <c r="E8" s="489"/>
      <c r="F8" s="489"/>
      <c r="G8" s="489"/>
      <c r="H8" s="489"/>
      <c r="I8" s="489"/>
      <c r="J8" s="489"/>
      <c r="K8" s="489"/>
      <c r="L8" s="490"/>
    </row>
    <row r="9" spans="1:12" ht="42" x14ac:dyDescent="0.7">
      <c r="A9" s="383">
        <v>1</v>
      </c>
      <c r="B9" s="384" t="s">
        <v>457</v>
      </c>
      <c r="C9" s="385" t="s">
        <v>458</v>
      </c>
      <c r="D9" s="386" t="s">
        <v>336</v>
      </c>
      <c r="E9" s="383" t="s">
        <v>236</v>
      </c>
      <c r="F9" s="383" t="s">
        <v>300</v>
      </c>
      <c r="G9" s="387">
        <v>27</v>
      </c>
      <c r="H9" s="388">
        <v>6</v>
      </c>
      <c r="I9" s="383" t="s">
        <v>441</v>
      </c>
      <c r="J9" s="389" t="s">
        <v>427</v>
      </c>
      <c r="K9" s="390"/>
      <c r="L9" s="185">
        <v>233919</v>
      </c>
    </row>
    <row r="10" spans="1:12" ht="42" x14ac:dyDescent="0.7">
      <c r="A10" s="180"/>
      <c r="B10" s="180"/>
      <c r="C10" s="197" t="s">
        <v>264</v>
      </c>
      <c r="D10" s="182"/>
      <c r="E10" s="180"/>
      <c r="F10" s="180"/>
      <c r="G10" s="183"/>
      <c r="H10" s="391">
        <v>2</v>
      </c>
      <c r="I10" s="195"/>
      <c r="J10" s="184"/>
      <c r="K10" s="392"/>
      <c r="L10" s="230">
        <v>238531</v>
      </c>
    </row>
    <row r="11" spans="1:12" ht="42" x14ac:dyDescent="0.7">
      <c r="A11" s="180">
        <v>2</v>
      </c>
      <c r="B11" s="180" t="s">
        <v>459</v>
      </c>
      <c r="C11" s="182" t="s">
        <v>460</v>
      </c>
      <c r="D11" s="182" t="s">
        <v>325</v>
      </c>
      <c r="E11" s="180" t="s">
        <v>236</v>
      </c>
      <c r="F11" s="180" t="s">
        <v>300</v>
      </c>
      <c r="G11" s="183">
        <v>18</v>
      </c>
      <c r="H11" s="391">
        <v>7</v>
      </c>
      <c r="I11" s="202" t="s">
        <v>441</v>
      </c>
      <c r="J11" s="184" t="s">
        <v>431</v>
      </c>
      <c r="K11" s="228"/>
      <c r="L11" s="213">
        <v>234891</v>
      </c>
    </row>
    <row r="12" spans="1:12" ht="42" x14ac:dyDescent="0.7">
      <c r="A12" s="180">
        <v>3</v>
      </c>
      <c r="B12" s="180" t="s">
        <v>461</v>
      </c>
      <c r="C12" s="197" t="s">
        <v>462</v>
      </c>
      <c r="D12" s="197" t="s">
        <v>463</v>
      </c>
      <c r="E12" s="198" t="s">
        <v>236</v>
      </c>
      <c r="F12" s="198" t="s">
        <v>300</v>
      </c>
      <c r="G12" s="206">
        <v>29.5</v>
      </c>
      <c r="H12" s="252">
        <v>8</v>
      </c>
      <c r="I12" s="180" t="s">
        <v>441</v>
      </c>
      <c r="J12" s="393"/>
      <c r="K12" s="394"/>
      <c r="L12" s="203">
        <v>235587</v>
      </c>
    </row>
    <row r="13" spans="1:12" ht="42" x14ac:dyDescent="0.7">
      <c r="A13" s="180">
        <v>4</v>
      </c>
      <c r="B13" s="180" t="s">
        <v>464</v>
      </c>
      <c r="C13" s="197" t="s">
        <v>465</v>
      </c>
      <c r="D13" s="197" t="s">
        <v>466</v>
      </c>
      <c r="E13" s="198" t="s">
        <v>236</v>
      </c>
      <c r="F13" s="198" t="s">
        <v>300</v>
      </c>
      <c r="G13" s="206">
        <v>47</v>
      </c>
      <c r="H13" s="252">
        <v>4</v>
      </c>
      <c r="I13" s="208" t="s">
        <v>441</v>
      </c>
      <c r="J13" s="208"/>
      <c r="K13" s="203"/>
      <c r="L13" s="203">
        <v>235969</v>
      </c>
    </row>
    <row r="14" spans="1:12" ht="42" x14ac:dyDescent="0.7">
      <c r="A14" s="180"/>
      <c r="B14" s="180"/>
      <c r="C14" s="197" t="s">
        <v>264</v>
      </c>
      <c r="D14" s="197"/>
      <c r="E14" s="198"/>
      <c r="F14" s="198"/>
      <c r="G14" s="206"/>
      <c r="H14" s="252">
        <v>4</v>
      </c>
      <c r="I14" s="208"/>
      <c r="J14" s="208"/>
      <c r="K14" s="395"/>
      <c r="L14" s="235">
        <v>237978</v>
      </c>
    </row>
    <row r="15" spans="1:12" ht="42" x14ac:dyDescent="0.7">
      <c r="A15" s="180">
        <v>5</v>
      </c>
      <c r="B15" s="180" t="s">
        <v>467</v>
      </c>
      <c r="C15" s="182" t="s">
        <v>468</v>
      </c>
      <c r="D15" s="182" t="s">
        <v>469</v>
      </c>
      <c r="E15" s="198" t="s">
        <v>236</v>
      </c>
      <c r="F15" s="180" t="s">
        <v>300</v>
      </c>
      <c r="G15" s="183">
        <v>34</v>
      </c>
      <c r="H15" s="391">
        <v>30</v>
      </c>
      <c r="I15" s="202" t="s">
        <v>441</v>
      </c>
      <c r="J15" s="212" t="s">
        <v>470</v>
      </c>
      <c r="K15" s="396"/>
      <c r="L15" s="203">
        <v>236182</v>
      </c>
    </row>
    <row r="16" spans="1:12" ht="42" x14ac:dyDescent="0.7">
      <c r="A16" s="198">
        <v>6</v>
      </c>
      <c r="B16" s="273" t="s">
        <v>471</v>
      </c>
      <c r="C16" s="397" t="s">
        <v>472</v>
      </c>
      <c r="D16" s="197" t="s">
        <v>473</v>
      </c>
      <c r="E16" s="198" t="s">
        <v>236</v>
      </c>
      <c r="F16" s="198" t="s">
        <v>474</v>
      </c>
      <c r="G16" s="206">
        <v>19</v>
      </c>
      <c r="H16" s="252">
        <v>12</v>
      </c>
      <c r="I16" s="202" t="s">
        <v>441</v>
      </c>
      <c r="J16" s="393"/>
      <c r="K16" s="394"/>
      <c r="L16" s="203">
        <v>237245</v>
      </c>
    </row>
    <row r="17" spans="1:13" ht="42" x14ac:dyDescent="0.7">
      <c r="A17" s="198"/>
      <c r="B17" s="398"/>
      <c r="C17" s="399" t="s">
        <v>475</v>
      </c>
      <c r="D17" s="182"/>
      <c r="E17" s="180"/>
      <c r="F17" s="198"/>
      <c r="G17" s="183"/>
      <c r="H17" s="391"/>
      <c r="I17" s="184"/>
      <c r="J17" s="400"/>
      <c r="K17" s="228"/>
      <c r="L17" s="213"/>
    </row>
    <row r="18" spans="1:13" ht="84" x14ac:dyDescent="0.7">
      <c r="A18" s="198">
        <v>7</v>
      </c>
      <c r="B18" s="398" t="s">
        <v>476</v>
      </c>
      <c r="C18" s="401" t="s">
        <v>477</v>
      </c>
      <c r="D18" s="401" t="s">
        <v>478</v>
      </c>
      <c r="E18" s="401" t="s">
        <v>236</v>
      </c>
      <c r="F18" s="402" t="s">
        <v>479</v>
      </c>
      <c r="G18" s="269">
        <v>1.95</v>
      </c>
      <c r="H18" s="403">
        <v>1.7230000000000001</v>
      </c>
      <c r="I18" s="404" t="s">
        <v>441</v>
      </c>
      <c r="J18" s="405"/>
      <c r="K18" s="406"/>
      <c r="L18" s="406">
        <v>237587</v>
      </c>
    </row>
    <row r="19" spans="1:13" ht="42" x14ac:dyDescent="0.7">
      <c r="A19" s="180">
        <v>8</v>
      </c>
      <c r="B19" s="180" t="s">
        <v>480</v>
      </c>
      <c r="C19" s="197" t="s">
        <v>481</v>
      </c>
      <c r="D19" s="401" t="s">
        <v>482</v>
      </c>
      <c r="E19" s="267" t="s">
        <v>236</v>
      </c>
      <c r="F19" s="407" t="s">
        <v>300</v>
      </c>
      <c r="G19" s="269">
        <v>65</v>
      </c>
      <c r="H19" s="403">
        <v>22</v>
      </c>
      <c r="I19" s="267" t="s">
        <v>441</v>
      </c>
      <c r="J19" s="405"/>
      <c r="K19" s="408"/>
      <c r="L19" s="406">
        <v>239177</v>
      </c>
    </row>
    <row r="20" spans="1:13" ht="42" x14ac:dyDescent="0.7">
      <c r="A20" s="180"/>
      <c r="B20" s="180"/>
      <c r="C20" s="409" t="s">
        <v>483</v>
      </c>
      <c r="D20" s="401"/>
      <c r="E20" s="267"/>
      <c r="F20" s="407"/>
      <c r="G20" s="269"/>
      <c r="H20" s="403">
        <v>8</v>
      </c>
      <c r="I20" s="267"/>
      <c r="J20" s="405"/>
      <c r="K20" s="410"/>
      <c r="L20" s="406">
        <v>240148</v>
      </c>
    </row>
    <row r="21" spans="1:13" ht="42" x14ac:dyDescent="0.7">
      <c r="A21" s="180">
        <v>9</v>
      </c>
      <c r="B21" s="411" t="s">
        <v>484</v>
      </c>
      <c r="C21" s="401" t="s">
        <v>485</v>
      </c>
      <c r="D21" s="401" t="s">
        <v>486</v>
      </c>
      <c r="E21" s="267" t="s">
        <v>487</v>
      </c>
      <c r="F21" s="407" t="s">
        <v>488</v>
      </c>
      <c r="G21" s="269">
        <v>13.26</v>
      </c>
      <c r="H21" s="403">
        <v>12.2</v>
      </c>
      <c r="I21" s="267" t="s">
        <v>441</v>
      </c>
      <c r="J21" s="405"/>
      <c r="K21" s="408"/>
      <c r="L21" s="406">
        <v>238950</v>
      </c>
    </row>
    <row r="22" spans="1:13" ht="42" x14ac:dyDescent="0.7">
      <c r="A22" s="237"/>
      <c r="B22" s="237"/>
      <c r="C22" s="197" t="s">
        <v>489</v>
      </c>
      <c r="D22" s="197"/>
      <c r="E22" s="198"/>
      <c r="F22" s="199"/>
      <c r="G22" s="206">
        <v>9.8000000000000007</v>
      </c>
      <c r="H22" s="252">
        <v>9.8000000000000007</v>
      </c>
      <c r="I22" s="198"/>
      <c r="J22" s="253"/>
      <c r="K22" s="254"/>
      <c r="L22" s="254">
        <v>241578</v>
      </c>
    </row>
    <row r="23" spans="1:13" ht="42" x14ac:dyDescent="0.7">
      <c r="A23" s="237">
        <v>10</v>
      </c>
      <c r="B23" s="237" t="s">
        <v>490</v>
      </c>
      <c r="C23" s="187" t="s">
        <v>491</v>
      </c>
      <c r="D23" s="187" t="s">
        <v>492</v>
      </c>
      <c r="E23" s="237" t="s">
        <v>493</v>
      </c>
      <c r="F23" s="251" t="s">
        <v>373</v>
      </c>
      <c r="G23" s="205">
        <v>73</v>
      </c>
      <c r="H23" s="252">
        <v>55</v>
      </c>
      <c r="I23" s="237" t="s">
        <v>441</v>
      </c>
      <c r="J23" s="412"/>
      <c r="K23" s="413"/>
      <c r="L23" s="414">
        <v>239226</v>
      </c>
    </row>
    <row r="24" spans="1:13" ht="42" x14ac:dyDescent="0.7">
      <c r="A24" s="237">
        <v>11</v>
      </c>
      <c r="B24" s="189" t="s">
        <v>494</v>
      </c>
      <c r="C24" s="415" t="s">
        <v>495</v>
      </c>
      <c r="D24" s="188" t="s">
        <v>261</v>
      </c>
      <c r="E24" s="189" t="s">
        <v>236</v>
      </c>
      <c r="F24" s="189" t="s">
        <v>496</v>
      </c>
      <c r="G24" s="268">
        <v>32</v>
      </c>
      <c r="H24" s="403">
        <v>25</v>
      </c>
      <c r="I24" s="248" t="s">
        <v>441</v>
      </c>
      <c r="J24" s="412"/>
      <c r="K24" s="413"/>
      <c r="L24" s="414">
        <v>239384</v>
      </c>
    </row>
    <row r="25" spans="1:13" ht="42" x14ac:dyDescent="0.7">
      <c r="A25" s="237">
        <v>12</v>
      </c>
      <c r="B25" s="189" t="s">
        <v>497</v>
      </c>
      <c r="C25" s="187" t="s">
        <v>498</v>
      </c>
      <c r="D25" s="187" t="s">
        <v>499</v>
      </c>
      <c r="E25" s="237" t="s">
        <v>493</v>
      </c>
      <c r="F25" s="251" t="s">
        <v>373</v>
      </c>
      <c r="G25" s="205">
        <v>34.200000000000003</v>
      </c>
      <c r="H25" s="252">
        <v>30</v>
      </c>
      <c r="I25" s="237" t="s">
        <v>441</v>
      </c>
      <c r="J25" s="253"/>
      <c r="K25" s="413"/>
      <c r="L25" s="414">
        <v>239432</v>
      </c>
    </row>
    <row r="26" spans="1:13" ht="42" x14ac:dyDescent="0.7">
      <c r="A26" s="237">
        <v>13</v>
      </c>
      <c r="B26" s="257" t="s">
        <v>500</v>
      </c>
      <c r="C26" s="416" t="s">
        <v>501</v>
      </c>
      <c r="D26" s="416" t="s">
        <v>502</v>
      </c>
      <c r="E26" s="248" t="s">
        <v>503</v>
      </c>
      <c r="F26" s="264" t="s">
        <v>504</v>
      </c>
      <c r="G26" s="268">
        <v>103.5</v>
      </c>
      <c r="H26" s="403">
        <v>90</v>
      </c>
      <c r="I26" s="248" t="s">
        <v>441</v>
      </c>
      <c r="J26" s="412"/>
      <c r="K26" s="413"/>
      <c r="L26" s="414">
        <v>239553</v>
      </c>
    </row>
    <row r="27" spans="1:13" ht="42" x14ac:dyDescent="0.7">
      <c r="A27" s="237">
        <v>14</v>
      </c>
      <c r="B27" s="237" t="s">
        <v>505</v>
      </c>
      <c r="C27" s="187" t="s">
        <v>506</v>
      </c>
      <c r="D27" s="187" t="s">
        <v>507</v>
      </c>
      <c r="E27" s="237" t="s">
        <v>236</v>
      </c>
      <c r="F27" s="251" t="s">
        <v>300</v>
      </c>
      <c r="G27" s="205">
        <v>32</v>
      </c>
      <c r="H27" s="252">
        <v>28</v>
      </c>
      <c r="I27" s="237" t="s">
        <v>441</v>
      </c>
      <c r="J27" s="412"/>
      <c r="K27" s="413"/>
      <c r="L27" s="414">
        <v>239618</v>
      </c>
    </row>
    <row r="28" spans="1:13" ht="42" x14ac:dyDescent="0.7">
      <c r="A28" s="237">
        <v>15</v>
      </c>
      <c r="B28" s="189" t="s">
        <v>508</v>
      </c>
      <c r="C28" s="187" t="s">
        <v>509</v>
      </c>
      <c r="D28" s="187" t="s">
        <v>502</v>
      </c>
      <c r="E28" s="237" t="s">
        <v>503</v>
      </c>
      <c r="F28" s="251" t="s">
        <v>504</v>
      </c>
      <c r="G28" s="205">
        <v>103.5</v>
      </c>
      <c r="H28" s="252">
        <v>90</v>
      </c>
      <c r="I28" s="237" t="s">
        <v>441</v>
      </c>
      <c r="J28" s="253"/>
      <c r="K28" s="254"/>
      <c r="L28" s="242">
        <v>239639</v>
      </c>
    </row>
    <row r="29" spans="1:13" ht="42" x14ac:dyDescent="0.7">
      <c r="A29" s="237">
        <v>16</v>
      </c>
      <c r="B29" s="189" t="s">
        <v>510</v>
      </c>
      <c r="C29" s="188" t="s">
        <v>511</v>
      </c>
      <c r="D29" s="188" t="s">
        <v>512</v>
      </c>
      <c r="E29" s="189" t="s">
        <v>236</v>
      </c>
      <c r="F29" s="279" t="s">
        <v>300</v>
      </c>
      <c r="G29" s="190">
        <v>60</v>
      </c>
      <c r="H29" s="391">
        <v>60</v>
      </c>
      <c r="I29" s="189" t="s">
        <v>441</v>
      </c>
      <c r="J29" s="219"/>
      <c r="K29" s="417"/>
      <c r="L29" s="417">
        <v>239881</v>
      </c>
    </row>
    <row r="30" spans="1:13" ht="42" x14ac:dyDescent="0.7">
      <c r="A30" s="237">
        <v>17</v>
      </c>
      <c r="B30" s="189" t="s">
        <v>513</v>
      </c>
      <c r="C30" s="187" t="s">
        <v>514</v>
      </c>
      <c r="D30" s="187" t="s">
        <v>387</v>
      </c>
      <c r="E30" s="237" t="s">
        <v>493</v>
      </c>
      <c r="F30" s="251" t="s">
        <v>373</v>
      </c>
      <c r="G30" s="205">
        <v>126.126</v>
      </c>
      <c r="H30" s="252">
        <v>90</v>
      </c>
      <c r="I30" s="237" t="s">
        <v>441</v>
      </c>
      <c r="J30" s="253"/>
      <c r="K30" s="254"/>
      <c r="L30" s="254">
        <v>239958</v>
      </c>
    </row>
    <row r="31" spans="1:13" ht="42" x14ac:dyDescent="0.7">
      <c r="A31" s="237">
        <v>18</v>
      </c>
      <c r="B31" s="189" t="s">
        <v>515</v>
      </c>
      <c r="C31" s="188" t="s">
        <v>516</v>
      </c>
      <c r="D31" s="418" t="s">
        <v>517</v>
      </c>
      <c r="E31" s="189" t="s">
        <v>236</v>
      </c>
      <c r="F31" s="279" t="s">
        <v>300</v>
      </c>
      <c r="G31" s="190">
        <v>23</v>
      </c>
      <c r="H31" s="391">
        <v>20</v>
      </c>
      <c r="I31" s="189" t="s">
        <v>441</v>
      </c>
      <c r="J31" s="219"/>
      <c r="K31" s="417"/>
      <c r="L31" s="417">
        <v>239987</v>
      </c>
    </row>
    <row r="32" spans="1:13" s="174" customFormat="1" ht="36.75" customHeight="1" x14ac:dyDescent="1.1499999999999999">
      <c r="A32" s="180"/>
      <c r="B32" s="195"/>
      <c r="C32" s="419" t="s">
        <v>518</v>
      </c>
      <c r="D32" s="187"/>
      <c r="E32" s="195"/>
      <c r="F32" s="195"/>
      <c r="G32" s="219"/>
      <c r="H32" s="220">
        <v>3</v>
      </c>
      <c r="I32" s="221" t="s">
        <v>519</v>
      </c>
      <c r="J32" s="184"/>
      <c r="K32" s="212"/>
      <c r="L32" s="213">
        <v>243040</v>
      </c>
      <c r="M32" s="214"/>
    </row>
    <row r="33" spans="1:15" ht="42" x14ac:dyDescent="0.7">
      <c r="A33" s="237">
        <v>19</v>
      </c>
      <c r="B33" s="237" t="s">
        <v>520</v>
      </c>
      <c r="C33" s="420" t="s">
        <v>521</v>
      </c>
      <c r="D33" s="187" t="s">
        <v>522</v>
      </c>
      <c r="E33" s="237" t="s">
        <v>236</v>
      </c>
      <c r="F33" s="251" t="s">
        <v>300</v>
      </c>
      <c r="G33" s="205">
        <v>20</v>
      </c>
      <c r="H33" s="252">
        <v>16</v>
      </c>
      <c r="I33" s="237" t="s">
        <v>441</v>
      </c>
      <c r="J33" s="253"/>
      <c r="K33" s="254"/>
      <c r="L33" s="254">
        <v>240067</v>
      </c>
    </row>
    <row r="34" spans="1:15" s="174" customFormat="1" ht="36.75" customHeight="1" x14ac:dyDescent="1.1499999999999999">
      <c r="A34" s="180"/>
      <c r="B34" s="195"/>
      <c r="C34" s="218" t="s">
        <v>518</v>
      </c>
      <c r="D34" s="218"/>
      <c r="E34" s="195"/>
      <c r="F34" s="195"/>
      <c r="G34" s="219"/>
      <c r="H34" s="220">
        <v>3.5</v>
      </c>
      <c r="I34" s="221" t="s">
        <v>523</v>
      </c>
      <c r="J34" s="184"/>
      <c r="K34" s="212"/>
      <c r="L34" s="213">
        <v>242992</v>
      </c>
      <c r="M34" s="214"/>
    </row>
    <row r="35" spans="1:15" ht="42" x14ac:dyDescent="0.7">
      <c r="A35" s="237">
        <v>20</v>
      </c>
      <c r="B35" s="189" t="s">
        <v>524</v>
      </c>
      <c r="C35" s="188" t="s">
        <v>525</v>
      </c>
      <c r="D35" s="421" t="s">
        <v>526</v>
      </c>
      <c r="E35" s="189" t="s">
        <v>236</v>
      </c>
      <c r="F35" s="279" t="s">
        <v>448</v>
      </c>
      <c r="G35" s="190">
        <v>20</v>
      </c>
      <c r="H35" s="391">
        <v>18</v>
      </c>
      <c r="I35" s="189" t="s">
        <v>441</v>
      </c>
      <c r="J35" s="219"/>
      <c r="K35" s="417"/>
      <c r="L35" s="417">
        <v>240347</v>
      </c>
    </row>
    <row r="36" spans="1:15" ht="42" x14ac:dyDescent="0.7">
      <c r="A36" s="237">
        <v>21</v>
      </c>
      <c r="B36" s="237" t="s">
        <v>527</v>
      </c>
      <c r="C36" s="187" t="s">
        <v>528</v>
      </c>
      <c r="D36" s="187" t="s">
        <v>400</v>
      </c>
      <c r="E36" s="237" t="s">
        <v>493</v>
      </c>
      <c r="F36" s="251" t="s">
        <v>373</v>
      </c>
      <c r="G36" s="205">
        <v>52</v>
      </c>
      <c r="H36" s="252">
        <v>40</v>
      </c>
      <c r="I36" s="237" t="s">
        <v>441</v>
      </c>
      <c r="J36" s="253"/>
      <c r="K36" s="254"/>
      <c r="L36" s="254">
        <v>240364</v>
      </c>
    </row>
    <row r="37" spans="1:15" ht="42" x14ac:dyDescent="0.7">
      <c r="A37" s="237">
        <v>22</v>
      </c>
      <c r="B37" s="237" t="s">
        <v>529</v>
      </c>
      <c r="C37" s="187" t="s">
        <v>530</v>
      </c>
      <c r="D37" s="187" t="s">
        <v>531</v>
      </c>
      <c r="E37" s="237" t="s">
        <v>493</v>
      </c>
      <c r="F37" s="251" t="s">
        <v>373</v>
      </c>
      <c r="G37" s="205">
        <v>128.39599999999999</v>
      </c>
      <c r="H37" s="252">
        <v>90</v>
      </c>
      <c r="I37" s="237" t="s">
        <v>441</v>
      </c>
      <c r="J37" s="253"/>
      <c r="K37" s="254"/>
      <c r="L37" s="254">
        <v>240379</v>
      </c>
    </row>
    <row r="38" spans="1:15" ht="42" x14ac:dyDescent="0.7">
      <c r="A38" s="237">
        <v>23</v>
      </c>
      <c r="B38" s="237" t="s">
        <v>532</v>
      </c>
      <c r="C38" s="422" t="s">
        <v>533</v>
      </c>
      <c r="D38" s="187" t="s">
        <v>463</v>
      </c>
      <c r="E38" s="237" t="s">
        <v>236</v>
      </c>
      <c r="F38" s="251" t="s">
        <v>300</v>
      </c>
      <c r="G38" s="205">
        <v>20</v>
      </c>
      <c r="H38" s="252">
        <v>18</v>
      </c>
      <c r="I38" s="237" t="s">
        <v>441</v>
      </c>
      <c r="J38" s="253"/>
      <c r="K38" s="254"/>
      <c r="L38" s="254">
        <v>240548</v>
      </c>
      <c r="O38" s="122" t="s">
        <v>534</v>
      </c>
    </row>
    <row r="39" spans="1:15" ht="42" x14ac:dyDescent="0.7">
      <c r="A39" s="237">
        <v>24</v>
      </c>
      <c r="B39" s="237" t="s">
        <v>535</v>
      </c>
      <c r="C39" s="197" t="s">
        <v>536</v>
      </c>
      <c r="D39" s="197" t="s">
        <v>526</v>
      </c>
      <c r="E39" s="198" t="s">
        <v>236</v>
      </c>
      <c r="F39" s="198" t="s">
        <v>448</v>
      </c>
      <c r="G39" s="206">
        <v>60</v>
      </c>
      <c r="H39" s="252">
        <v>55</v>
      </c>
      <c r="I39" s="237" t="s">
        <v>441</v>
      </c>
      <c r="J39" s="253"/>
      <c r="K39" s="235"/>
      <c r="L39" s="254">
        <v>240549</v>
      </c>
    </row>
    <row r="40" spans="1:15" ht="42" x14ac:dyDescent="0.7">
      <c r="A40" s="237">
        <v>25</v>
      </c>
      <c r="B40" s="237" t="s">
        <v>537</v>
      </c>
      <c r="C40" s="187" t="s">
        <v>538</v>
      </c>
      <c r="D40" s="187" t="s">
        <v>400</v>
      </c>
      <c r="E40" s="237" t="s">
        <v>493</v>
      </c>
      <c r="F40" s="237" t="s">
        <v>373</v>
      </c>
      <c r="G40" s="205">
        <v>41</v>
      </c>
      <c r="H40" s="252">
        <v>41</v>
      </c>
      <c r="I40" s="237" t="s">
        <v>539</v>
      </c>
      <c r="J40" s="246"/>
      <c r="K40" s="242"/>
      <c r="L40" s="242">
        <v>240695</v>
      </c>
    </row>
    <row r="41" spans="1:15" ht="42" x14ac:dyDescent="0.7">
      <c r="A41" s="237">
        <v>26</v>
      </c>
      <c r="B41" s="237" t="s">
        <v>540</v>
      </c>
      <c r="C41" s="197" t="s">
        <v>541</v>
      </c>
      <c r="D41" s="187" t="s">
        <v>542</v>
      </c>
      <c r="E41" s="237" t="s">
        <v>493</v>
      </c>
      <c r="F41" s="251" t="s">
        <v>373</v>
      </c>
      <c r="G41" s="205">
        <v>133.91999999999999</v>
      </c>
      <c r="H41" s="252">
        <v>90</v>
      </c>
      <c r="I41" s="237" t="s">
        <v>441</v>
      </c>
      <c r="J41" s="253"/>
      <c r="K41" s="254"/>
      <c r="L41" s="254">
        <v>240787</v>
      </c>
    </row>
    <row r="42" spans="1:15" ht="42" x14ac:dyDescent="0.7">
      <c r="A42" s="237">
        <v>27</v>
      </c>
      <c r="B42" s="237" t="s">
        <v>543</v>
      </c>
      <c r="C42" s="187" t="s">
        <v>544</v>
      </c>
      <c r="D42" s="423" t="s">
        <v>545</v>
      </c>
      <c r="E42" s="237" t="s">
        <v>236</v>
      </c>
      <c r="F42" s="251" t="s">
        <v>300</v>
      </c>
      <c r="G42" s="205">
        <v>50</v>
      </c>
      <c r="H42" s="252">
        <v>38</v>
      </c>
      <c r="I42" s="237" t="s">
        <v>441</v>
      </c>
      <c r="J42" s="253"/>
      <c r="K42" s="254"/>
      <c r="L42" s="254">
        <v>240793</v>
      </c>
    </row>
    <row r="43" spans="1:15" ht="42" x14ac:dyDescent="0.7">
      <c r="A43" s="237">
        <v>28</v>
      </c>
      <c r="B43" s="189" t="s">
        <v>546</v>
      </c>
      <c r="C43" s="188" t="s">
        <v>547</v>
      </c>
      <c r="D43" s="188" t="s">
        <v>548</v>
      </c>
      <c r="E43" s="189" t="s">
        <v>503</v>
      </c>
      <c r="F43" s="279" t="s">
        <v>504</v>
      </c>
      <c r="G43" s="190">
        <v>60</v>
      </c>
      <c r="H43" s="391">
        <v>60</v>
      </c>
      <c r="I43" s="189" t="s">
        <v>441</v>
      </c>
      <c r="J43" s="219"/>
      <c r="K43" s="417"/>
      <c r="L43" s="417">
        <v>240913</v>
      </c>
    </row>
    <row r="44" spans="1:15" ht="42" x14ac:dyDescent="0.7">
      <c r="A44" s="237">
        <v>29</v>
      </c>
      <c r="B44" s="189" t="s">
        <v>549</v>
      </c>
      <c r="C44" s="187" t="s">
        <v>550</v>
      </c>
      <c r="D44" s="250" t="s">
        <v>551</v>
      </c>
      <c r="E44" s="237" t="s">
        <v>503</v>
      </c>
      <c r="F44" s="251" t="s">
        <v>504</v>
      </c>
      <c r="G44" s="205">
        <v>80</v>
      </c>
      <c r="H44" s="252">
        <v>80</v>
      </c>
      <c r="I44" s="237" t="s">
        <v>441</v>
      </c>
      <c r="J44" s="253"/>
      <c r="K44" s="254"/>
      <c r="L44" s="242">
        <v>241046</v>
      </c>
    </row>
    <row r="45" spans="1:15" ht="42" x14ac:dyDescent="0.7">
      <c r="A45" s="237">
        <v>30</v>
      </c>
      <c r="B45" s="189" t="s">
        <v>552</v>
      </c>
      <c r="C45" s="188" t="s">
        <v>553</v>
      </c>
      <c r="D45" s="424" t="s">
        <v>554</v>
      </c>
      <c r="E45" s="189" t="s">
        <v>503</v>
      </c>
      <c r="F45" s="279" t="s">
        <v>504</v>
      </c>
      <c r="G45" s="190">
        <v>60</v>
      </c>
      <c r="H45" s="391">
        <v>60</v>
      </c>
      <c r="I45" s="189" t="s">
        <v>441</v>
      </c>
      <c r="J45" s="219"/>
      <c r="K45" s="425"/>
      <c r="L45" s="417">
        <v>241054</v>
      </c>
    </row>
    <row r="46" spans="1:15" ht="42" x14ac:dyDescent="0.7">
      <c r="A46" s="237">
        <v>31</v>
      </c>
      <c r="B46" s="237" t="s">
        <v>555</v>
      </c>
      <c r="C46" s="249" t="s">
        <v>556</v>
      </c>
      <c r="D46" s="187" t="s">
        <v>502</v>
      </c>
      <c r="E46" s="237" t="s">
        <v>503</v>
      </c>
      <c r="F46" s="251" t="s">
        <v>504</v>
      </c>
      <c r="G46" s="205">
        <v>50</v>
      </c>
      <c r="H46" s="252">
        <v>50</v>
      </c>
      <c r="I46" s="237" t="s">
        <v>441</v>
      </c>
      <c r="J46" s="253"/>
      <c r="K46" s="254"/>
      <c r="L46" s="254">
        <v>241059</v>
      </c>
    </row>
    <row r="47" spans="1:15" ht="42" x14ac:dyDescent="0.7">
      <c r="A47" s="237">
        <v>32</v>
      </c>
      <c r="B47" s="237" t="s">
        <v>557</v>
      </c>
      <c r="C47" s="187" t="s">
        <v>558</v>
      </c>
      <c r="D47" s="424" t="s">
        <v>559</v>
      </c>
      <c r="E47" s="257" t="s">
        <v>503</v>
      </c>
      <c r="F47" s="258" t="s">
        <v>504</v>
      </c>
      <c r="G47" s="190">
        <v>36</v>
      </c>
      <c r="H47" s="391">
        <v>36</v>
      </c>
      <c r="I47" s="257" t="s">
        <v>441</v>
      </c>
      <c r="J47" s="261"/>
      <c r="K47" s="246"/>
      <c r="L47" s="262">
        <v>241124</v>
      </c>
    </row>
    <row r="48" spans="1:15" ht="42" x14ac:dyDescent="0.7">
      <c r="A48" s="237">
        <v>33</v>
      </c>
      <c r="B48" s="189" t="s">
        <v>560</v>
      </c>
      <c r="C48" s="187" t="s">
        <v>561</v>
      </c>
      <c r="D48" s="250" t="s">
        <v>562</v>
      </c>
      <c r="E48" s="237" t="s">
        <v>236</v>
      </c>
      <c r="F48" s="251" t="s">
        <v>300</v>
      </c>
      <c r="G48" s="205">
        <v>25</v>
      </c>
      <c r="H48" s="252">
        <v>25</v>
      </c>
      <c r="I48" s="237" t="s">
        <v>441</v>
      </c>
      <c r="J48" s="253"/>
      <c r="K48" s="426"/>
      <c r="L48" s="254">
        <v>241144</v>
      </c>
    </row>
    <row r="49" spans="1:13" ht="42" x14ac:dyDescent="0.7">
      <c r="A49" s="237">
        <v>34</v>
      </c>
      <c r="B49" s="189" t="s">
        <v>563</v>
      </c>
      <c r="C49" s="187" t="s">
        <v>564</v>
      </c>
      <c r="D49" s="423" t="s">
        <v>565</v>
      </c>
      <c r="E49" s="248" t="s">
        <v>503</v>
      </c>
      <c r="F49" s="264" t="s">
        <v>504</v>
      </c>
      <c r="G49" s="190">
        <v>45</v>
      </c>
      <c r="H49" s="252">
        <v>45</v>
      </c>
      <c r="I49" s="237" t="s">
        <v>441</v>
      </c>
      <c r="J49" s="412"/>
      <c r="K49" s="427"/>
      <c r="L49" s="413">
        <v>241223</v>
      </c>
    </row>
    <row r="50" spans="1:13" ht="42" x14ac:dyDescent="0.7">
      <c r="A50" s="237">
        <v>35</v>
      </c>
      <c r="B50" s="257" t="s">
        <v>566</v>
      </c>
      <c r="C50" s="416" t="s">
        <v>567</v>
      </c>
      <c r="D50" s="423" t="s">
        <v>568</v>
      </c>
      <c r="E50" s="237" t="s">
        <v>503</v>
      </c>
      <c r="F50" s="251" t="s">
        <v>504</v>
      </c>
      <c r="G50" s="205">
        <v>45</v>
      </c>
      <c r="H50" s="252">
        <v>45</v>
      </c>
      <c r="I50" s="237" t="s">
        <v>441</v>
      </c>
      <c r="J50" s="412"/>
      <c r="K50" s="427"/>
      <c r="L50" s="413">
        <v>241236</v>
      </c>
    </row>
    <row r="51" spans="1:13" ht="42" x14ac:dyDescent="0.7">
      <c r="A51" s="237">
        <v>36</v>
      </c>
      <c r="B51" s="257" t="s">
        <v>569</v>
      </c>
      <c r="C51" s="416" t="s">
        <v>570</v>
      </c>
      <c r="D51" s="250" t="s">
        <v>517</v>
      </c>
      <c r="E51" s="237" t="s">
        <v>236</v>
      </c>
      <c r="F51" s="251" t="s">
        <v>300</v>
      </c>
      <c r="G51" s="205">
        <v>55</v>
      </c>
      <c r="H51" s="252">
        <v>20</v>
      </c>
      <c r="I51" s="237" t="s">
        <v>441</v>
      </c>
      <c r="J51" s="253"/>
      <c r="K51" s="254"/>
      <c r="L51" s="413">
        <v>241286</v>
      </c>
    </row>
    <row r="52" spans="1:13" s="174" customFormat="1" ht="36.75" customHeight="1" x14ac:dyDescent="1.1499999999999999">
      <c r="A52" s="180"/>
      <c r="B52" s="195"/>
      <c r="C52" s="197" t="s">
        <v>518</v>
      </c>
      <c r="D52" s="187"/>
      <c r="E52" s="195"/>
      <c r="F52" s="195"/>
      <c r="G52" s="219"/>
      <c r="H52" s="220">
        <v>6</v>
      </c>
      <c r="I52" s="221" t="s">
        <v>571</v>
      </c>
      <c r="J52" s="184"/>
      <c r="K52" s="212"/>
      <c r="L52" s="203">
        <v>243041</v>
      </c>
      <c r="M52" s="214"/>
    </row>
    <row r="53" spans="1:13" ht="42" x14ac:dyDescent="0.7">
      <c r="A53" s="237">
        <v>37</v>
      </c>
      <c r="B53" s="248" t="s">
        <v>572</v>
      </c>
      <c r="C53" s="428" t="s">
        <v>573</v>
      </c>
      <c r="D53" s="416" t="s">
        <v>574</v>
      </c>
      <c r="E53" s="248" t="s">
        <v>503</v>
      </c>
      <c r="F53" s="264" t="s">
        <v>504</v>
      </c>
      <c r="G53" s="268">
        <v>67.5</v>
      </c>
      <c r="H53" s="403">
        <v>60</v>
      </c>
      <c r="I53" s="248" t="s">
        <v>441</v>
      </c>
      <c r="J53" s="412"/>
      <c r="K53" s="406"/>
      <c r="L53" s="406">
        <v>241513</v>
      </c>
    </row>
    <row r="54" spans="1:13" ht="42" x14ac:dyDescent="0.7">
      <c r="A54" s="237">
        <v>38</v>
      </c>
      <c r="B54" s="237" t="s">
        <v>575</v>
      </c>
      <c r="C54" s="187" t="s">
        <v>576</v>
      </c>
      <c r="D54" s="250" t="s">
        <v>526</v>
      </c>
      <c r="E54" s="237" t="s">
        <v>236</v>
      </c>
      <c r="F54" s="251" t="s">
        <v>448</v>
      </c>
      <c r="G54" s="205">
        <v>100</v>
      </c>
      <c r="H54" s="252">
        <v>90</v>
      </c>
      <c r="I54" s="237" t="s">
        <v>441</v>
      </c>
      <c r="J54" s="253"/>
      <c r="K54" s="254"/>
      <c r="L54" s="406">
        <v>241522</v>
      </c>
    </row>
    <row r="55" spans="1:13" ht="42" x14ac:dyDescent="0.7">
      <c r="A55" s="237">
        <v>39</v>
      </c>
      <c r="B55" s="257" t="s">
        <v>577</v>
      </c>
      <c r="C55" s="259" t="s">
        <v>578</v>
      </c>
      <c r="D55" s="429" t="s">
        <v>579</v>
      </c>
      <c r="E55" s="257" t="s">
        <v>503</v>
      </c>
      <c r="F55" s="258" t="s">
        <v>504</v>
      </c>
      <c r="G55" s="268">
        <v>52.5</v>
      </c>
      <c r="H55" s="403">
        <v>50</v>
      </c>
      <c r="I55" s="257" t="s">
        <v>441</v>
      </c>
      <c r="J55" s="261"/>
      <c r="K55" s="262"/>
      <c r="L55" s="254">
        <v>241598</v>
      </c>
    </row>
    <row r="56" spans="1:13" s="438" customFormat="1" ht="78.75" customHeight="1" x14ac:dyDescent="0.7">
      <c r="A56" s="237">
        <v>40</v>
      </c>
      <c r="B56" s="248" t="s">
        <v>580</v>
      </c>
      <c r="C56" s="430" t="s">
        <v>581</v>
      </c>
      <c r="D56" s="431" t="s">
        <v>582</v>
      </c>
      <c r="E56" s="432" t="s">
        <v>503</v>
      </c>
      <c r="F56" s="433" t="s">
        <v>504</v>
      </c>
      <c r="G56" s="434">
        <v>90</v>
      </c>
      <c r="H56" s="435">
        <v>90</v>
      </c>
      <c r="I56" s="432" t="s">
        <v>441</v>
      </c>
      <c r="J56" s="436"/>
      <c r="K56" s="437"/>
      <c r="L56" s="437">
        <v>241698</v>
      </c>
    </row>
    <row r="57" spans="1:13" s="438" customFormat="1" ht="78.75" customHeight="1" x14ac:dyDescent="0.7">
      <c r="A57" s="237">
        <v>41</v>
      </c>
      <c r="B57" s="248" t="s">
        <v>583</v>
      </c>
      <c r="C57" s="430" t="s">
        <v>584</v>
      </c>
      <c r="D57" s="431" t="s">
        <v>585</v>
      </c>
      <c r="E57" s="432" t="s">
        <v>503</v>
      </c>
      <c r="F57" s="433" t="s">
        <v>504</v>
      </c>
      <c r="G57" s="434">
        <v>90</v>
      </c>
      <c r="H57" s="435">
        <v>90</v>
      </c>
      <c r="I57" s="432" t="s">
        <v>441</v>
      </c>
      <c r="J57" s="436"/>
      <c r="K57" s="437"/>
      <c r="L57" s="437">
        <v>241698</v>
      </c>
    </row>
    <row r="58" spans="1:13" s="438" customFormat="1" ht="78.75" customHeight="1" x14ac:dyDescent="0.7">
      <c r="A58" s="237">
        <v>42</v>
      </c>
      <c r="B58" s="248" t="s">
        <v>586</v>
      </c>
      <c r="C58" s="430" t="s">
        <v>587</v>
      </c>
      <c r="D58" s="431" t="s">
        <v>588</v>
      </c>
      <c r="E58" s="432" t="s">
        <v>503</v>
      </c>
      <c r="F58" s="433" t="s">
        <v>504</v>
      </c>
      <c r="G58" s="434">
        <v>90</v>
      </c>
      <c r="H58" s="435">
        <v>90</v>
      </c>
      <c r="I58" s="432" t="s">
        <v>441</v>
      </c>
      <c r="J58" s="436"/>
      <c r="K58" s="437"/>
      <c r="L58" s="437">
        <v>241758</v>
      </c>
    </row>
    <row r="59" spans="1:13" s="438" customFormat="1" ht="78.75" customHeight="1" x14ac:dyDescent="0.7">
      <c r="A59" s="237">
        <v>43</v>
      </c>
      <c r="B59" s="248" t="s">
        <v>589</v>
      </c>
      <c r="C59" s="187" t="s">
        <v>590</v>
      </c>
      <c r="D59" s="431" t="s">
        <v>591</v>
      </c>
      <c r="E59" s="432" t="s">
        <v>503</v>
      </c>
      <c r="F59" s="433" t="s">
        <v>504</v>
      </c>
      <c r="G59" s="434">
        <v>90</v>
      </c>
      <c r="H59" s="435">
        <v>90</v>
      </c>
      <c r="I59" s="432" t="s">
        <v>441</v>
      </c>
      <c r="J59" s="436"/>
      <c r="K59" s="437"/>
      <c r="L59" s="437">
        <v>241789</v>
      </c>
    </row>
    <row r="60" spans="1:13" ht="42" x14ac:dyDescent="0.7">
      <c r="A60" s="237">
        <v>44</v>
      </c>
      <c r="B60" s="248" t="s">
        <v>592</v>
      </c>
      <c r="C60" s="187" t="s">
        <v>593</v>
      </c>
      <c r="D60" s="250" t="s">
        <v>315</v>
      </c>
      <c r="E60" s="237" t="s">
        <v>236</v>
      </c>
      <c r="F60" s="251" t="s">
        <v>300</v>
      </c>
      <c r="G60" s="205">
        <v>41</v>
      </c>
      <c r="H60" s="252">
        <v>21</v>
      </c>
      <c r="I60" s="237" t="s">
        <v>441</v>
      </c>
      <c r="J60" s="253"/>
      <c r="K60" s="254"/>
      <c r="L60" s="254">
        <v>241794</v>
      </c>
    </row>
    <row r="61" spans="1:13" ht="42" x14ac:dyDescent="0.7">
      <c r="A61" s="237">
        <v>45</v>
      </c>
      <c r="B61" s="248" t="s">
        <v>594</v>
      </c>
      <c r="C61" s="439" t="s">
        <v>595</v>
      </c>
      <c r="D61" s="421" t="s">
        <v>554</v>
      </c>
      <c r="E61" s="189" t="s">
        <v>503</v>
      </c>
      <c r="F61" s="279" t="s">
        <v>504</v>
      </c>
      <c r="G61" s="190">
        <v>45</v>
      </c>
      <c r="H61" s="391">
        <v>45</v>
      </c>
      <c r="I61" s="189" t="s">
        <v>441</v>
      </c>
      <c r="J61" s="219"/>
      <c r="K61" s="417"/>
      <c r="L61" s="242">
        <v>241817</v>
      </c>
    </row>
    <row r="62" spans="1:13" ht="42" x14ac:dyDescent="0.7">
      <c r="A62" s="237">
        <v>46</v>
      </c>
      <c r="B62" s="248" t="s">
        <v>596</v>
      </c>
      <c r="C62" s="249" t="s">
        <v>597</v>
      </c>
      <c r="D62" s="250" t="s">
        <v>554</v>
      </c>
      <c r="E62" s="237" t="s">
        <v>503</v>
      </c>
      <c r="F62" s="251" t="s">
        <v>504</v>
      </c>
      <c r="G62" s="205">
        <v>45</v>
      </c>
      <c r="H62" s="252">
        <v>45</v>
      </c>
      <c r="I62" s="237" t="s">
        <v>441</v>
      </c>
      <c r="J62" s="253"/>
      <c r="K62" s="254"/>
      <c r="L62" s="242">
        <v>241817</v>
      </c>
    </row>
    <row r="63" spans="1:13" ht="42" x14ac:dyDescent="0.7">
      <c r="A63" s="237">
        <v>47</v>
      </c>
      <c r="B63" s="248" t="s">
        <v>598</v>
      </c>
      <c r="C63" s="249" t="s">
        <v>599</v>
      </c>
      <c r="D63" s="250" t="s">
        <v>600</v>
      </c>
      <c r="E63" s="237" t="s">
        <v>503</v>
      </c>
      <c r="F63" s="251" t="s">
        <v>504</v>
      </c>
      <c r="G63" s="205">
        <v>90</v>
      </c>
      <c r="H63" s="252">
        <v>90</v>
      </c>
      <c r="I63" s="237" t="s">
        <v>441</v>
      </c>
      <c r="J63" s="253"/>
      <c r="K63" s="254"/>
      <c r="L63" s="242">
        <v>241867</v>
      </c>
    </row>
    <row r="64" spans="1:13" ht="42" x14ac:dyDescent="0.7">
      <c r="A64" s="237">
        <v>48</v>
      </c>
      <c r="B64" s="248" t="s">
        <v>601</v>
      </c>
      <c r="C64" s="249" t="s">
        <v>602</v>
      </c>
      <c r="D64" s="250" t="s">
        <v>554</v>
      </c>
      <c r="E64" s="237" t="s">
        <v>503</v>
      </c>
      <c r="F64" s="251" t="s">
        <v>504</v>
      </c>
      <c r="G64" s="205">
        <v>47.5</v>
      </c>
      <c r="H64" s="252">
        <v>48</v>
      </c>
      <c r="I64" s="237" t="s">
        <v>441</v>
      </c>
      <c r="J64" s="253"/>
      <c r="K64" s="254"/>
      <c r="L64" s="242">
        <v>241873</v>
      </c>
    </row>
    <row r="65" spans="1:15" s="438" customFormat="1" ht="42" x14ac:dyDescent="0.7">
      <c r="A65" s="237">
        <v>49</v>
      </c>
      <c r="B65" s="248" t="s">
        <v>603</v>
      </c>
      <c r="C65" s="249" t="s">
        <v>604</v>
      </c>
      <c r="D65" s="431" t="s">
        <v>605</v>
      </c>
      <c r="E65" s="432" t="s">
        <v>503</v>
      </c>
      <c r="F65" s="433" t="s">
        <v>504</v>
      </c>
      <c r="G65" s="434">
        <v>40</v>
      </c>
      <c r="H65" s="435">
        <v>42</v>
      </c>
      <c r="I65" s="432" t="s">
        <v>441</v>
      </c>
      <c r="J65" s="436"/>
      <c r="K65" s="437"/>
      <c r="L65" s="440">
        <v>241881</v>
      </c>
    </row>
    <row r="66" spans="1:15" ht="42" x14ac:dyDescent="0.7">
      <c r="A66" s="237">
        <v>50</v>
      </c>
      <c r="B66" s="248" t="s">
        <v>606</v>
      </c>
      <c r="C66" s="249" t="s">
        <v>607</v>
      </c>
      <c r="D66" s="250" t="s">
        <v>608</v>
      </c>
      <c r="E66" s="237" t="s">
        <v>503</v>
      </c>
      <c r="F66" s="251" t="s">
        <v>504</v>
      </c>
      <c r="G66" s="205">
        <v>44.85</v>
      </c>
      <c r="H66" s="252">
        <v>45</v>
      </c>
      <c r="I66" s="237" t="s">
        <v>441</v>
      </c>
      <c r="J66" s="253"/>
      <c r="K66" s="254"/>
      <c r="L66" s="242">
        <v>241883</v>
      </c>
    </row>
    <row r="67" spans="1:15" ht="45" customHeight="1" x14ac:dyDescent="0.7">
      <c r="A67" s="237">
        <v>51</v>
      </c>
      <c r="B67" s="248" t="s">
        <v>609</v>
      </c>
      <c r="C67" s="249" t="s">
        <v>610</v>
      </c>
      <c r="D67" s="250" t="s">
        <v>611</v>
      </c>
      <c r="E67" s="237" t="s">
        <v>503</v>
      </c>
      <c r="F67" s="251" t="s">
        <v>504</v>
      </c>
      <c r="G67" s="205">
        <v>80</v>
      </c>
      <c r="H67" s="252">
        <v>80</v>
      </c>
      <c r="I67" s="237" t="s">
        <v>441</v>
      </c>
      <c r="J67" s="253"/>
      <c r="K67" s="254"/>
      <c r="L67" s="242">
        <v>241895</v>
      </c>
    </row>
    <row r="68" spans="1:15" ht="42" x14ac:dyDescent="0.7">
      <c r="A68" s="237">
        <v>52</v>
      </c>
      <c r="B68" s="189" t="s">
        <v>612</v>
      </c>
      <c r="C68" s="187" t="s">
        <v>613</v>
      </c>
      <c r="D68" s="250" t="s">
        <v>562</v>
      </c>
      <c r="E68" s="237" t="s">
        <v>236</v>
      </c>
      <c r="F68" s="251" t="s">
        <v>300</v>
      </c>
      <c r="G68" s="205">
        <v>25</v>
      </c>
      <c r="H68" s="252">
        <v>13</v>
      </c>
      <c r="I68" s="237" t="s">
        <v>441</v>
      </c>
      <c r="J68" s="253"/>
      <c r="K68" s="254"/>
      <c r="L68" s="254">
        <v>242172</v>
      </c>
    </row>
    <row r="69" spans="1:15" ht="42" x14ac:dyDescent="0.7">
      <c r="A69" s="237">
        <v>53</v>
      </c>
      <c r="B69" s="237" t="s">
        <v>614</v>
      </c>
      <c r="C69" s="187" t="s">
        <v>615</v>
      </c>
      <c r="D69" s="250" t="s">
        <v>616</v>
      </c>
      <c r="E69" s="237" t="s">
        <v>236</v>
      </c>
      <c r="F69" s="251" t="s">
        <v>278</v>
      </c>
      <c r="G69" s="205">
        <v>23</v>
      </c>
      <c r="H69" s="205">
        <v>20.622</v>
      </c>
      <c r="I69" s="237" t="s">
        <v>441</v>
      </c>
      <c r="J69" s="253"/>
      <c r="K69" s="254"/>
      <c r="L69" s="254">
        <v>242217</v>
      </c>
    </row>
    <row r="70" spans="1:15" ht="42" x14ac:dyDescent="0.7">
      <c r="A70" s="237">
        <v>54</v>
      </c>
      <c r="B70" s="189" t="s">
        <v>617</v>
      </c>
      <c r="C70" s="187" t="s">
        <v>618</v>
      </c>
      <c r="D70" s="250" t="s">
        <v>619</v>
      </c>
      <c r="E70" s="237" t="s">
        <v>236</v>
      </c>
      <c r="F70" s="251" t="s">
        <v>620</v>
      </c>
      <c r="G70" s="205">
        <v>23</v>
      </c>
      <c r="H70" s="252">
        <v>21</v>
      </c>
      <c r="I70" s="237" t="s">
        <v>441</v>
      </c>
      <c r="J70" s="253"/>
      <c r="K70" s="254"/>
      <c r="L70" s="413">
        <v>242296</v>
      </c>
    </row>
    <row r="71" spans="1:15" ht="42" x14ac:dyDescent="0.7">
      <c r="A71" s="189">
        <v>55</v>
      </c>
      <c r="B71" s="189" t="s">
        <v>621</v>
      </c>
      <c r="C71" s="187" t="s">
        <v>622</v>
      </c>
      <c r="D71" s="187" t="s">
        <v>611</v>
      </c>
      <c r="E71" s="237" t="s">
        <v>236</v>
      </c>
      <c r="F71" s="251" t="s">
        <v>300</v>
      </c>
      <c r="G71" s="205">
        <v>40</v>
      </c>
      <c r="H71" s="252">
        <v>20</v>
      </c>
      <c r="I71" s="237" t="s">
        <v>441</v>
      </c>
      <c r="J71" s="253"/>
      <c r="K71" s="254"/>
      <c r="L71" s="441">
        <v>243125</v>
      </c>
    </row>
    <row r="72" spans="1:15" ht="42" x14ac:dyDescent="0.7">
      <c r="A72" s="237">
        <v>56</v>
      </c>
      <c r="B72" s="189"/>
      <c r="C72" s="187" t="s">
        <v>623</v>
      </c>
      <c r="D72" s="250" t="s">
        <v>512</v>
      </c>
      <c r="E72" s="237" t="s">
        <v>236</v>
      </c>
      <c r="F72" s="251" t="s">
        <v>624</v>
      </c>
      <c r="G72" s="205">
        <v>85</v>
      </c>
      <c r="H72" s="252">
        <v>30</v>
      </c>
      <c r="I72" s="237" t="s">
        <v>625</v>
      </c>
      <c r="J72" s="253"/>
      <c r="K72" s="254"/>
      <c r="L72" s="413">
        <v>243336</v>
      </c>
    </row>
    <row r="73" spans="1:15" ht="42" x14ac:dyDescent="0.7">
      <c r="A73" s="442"/>
      <c r="B73" s="442"/>
      <c r="C73" s="442"/>
      <c r="D73" s="442"/>
      <c r="E73" s="442"/>
      <c r="F73" s="442" t="s">
        <v>222</v>
      </c>
      <c r="G73" s="443">
        <f>SUM(G9:G72)</f>
        <v>3042.502</v>
      </c>
      <c r="H73" s="443">
        <f>SUM(H9:H72)</f>
        <v>2534.8449999999998</v>
      </c>
      <c r="I73" s="442"/>
      <c r="J73" s="442"/>
      <c r="K73" s="442"/>
      <c r="L73" s="442"/>
      <c r="M73" s="122">
        <f>COUNT(A9:A72)</f>
        <v>56</v>
      </c>
    </row>
    <row r="74" spans="1:15" ht="42" x14ac:dyDescent="0.7">
      <c r="A74" s="147" t="s">
        <v>626</v>
      </c>
      <c r="B74" s="27"/>
      <c r="C74" s="178"/>
      <c r="D74" s="178"/>
      <c r="E74" s="178"/>
      <c r="F74" s="178"/>
      <c r="G74" s="178"/>
      <c r="H74" s="178"/>
      <c r="I74" s="178"/>
      <c r="J74" s="178"/>
      <c r="K74" s="178"/>
      <c r="L74" s="179"/>
    </row>
    <row r="75" spans="1:15" ht="42" x14ac:dyDescent="0.7">
      <c r="A75" s="257">
        <v>57</v>
      </c>
      <c r="B75" s="257"/>
      <c r="C75" s="428" t="s">
        <v>627</v>
      </c>
      <c r="D75" s="444" t="s">
        <v>325</v>
      </c>
      <c r="E75" s="248" t="s">
        <v>236</v>
      </c>
      <c r="F75" s="264" t="s">
        <v>448</v>
      </c>
      <c r="G75" s="268">
        <v>19.54</v>
      </c>
      <c r="H75" s="403">
        <v>19.54</v>
      </c>
      <c r="I75" s="248" t="s">
        <v>441</v>
      </c>
      <c r="J75" s="412"/>
      <c r="K75" s="413">
        <v>243442</v>
      </c>
      <c r="L75" s="413"/>
    </row>
    <row r="76" spans="1:15" ht="42" x14ac:dyDescent="0.7">
      <c r="A76" s="445"/>
      <c r="B76" s="445"/>
      <c r="C76" s="442"/>
      <c r="D76" s="446"/>
      <c r="E76" s="445"/>
      <c r="F76" s="442" t="s">
        <v>222</v>
      </c>
      <c r="G76" s="443">
        <f>SUM(G75)</f>
        <v>19.54</v>
      </c>
      <c r="H76" s="443">
        <f>SUM(H75)</f>
        <v>19.54</v>
      </c>
      <c r="I76" s="445"/>
      <c r="J76" s="447"/>
      <c r="K76" s="447"/>
      <c r="L76" s="447"/>
      <c r="M76" s="122">
        <f>COUNT(H75)</f>
        <v>1</v>
      </c>
    </row>
    <row r="77" spans="1:15" ht="42" x14ac:dyDescent="0.7">
      <c r="A77" s="147" t="s">
        <v>628</v>
      </c>
      <c r="B77" s="27"/>
      <c r="C77" s="178"/>
      <c r="D77" s="178"/>
      <c r="E77" s="178"/>
      <c r="F77" s="178"/>
      <c r="G77" s="178"/>
      <c r="H77" s="178"/>
      <c r="I77" s="178"/>
      <c r="J77" s="178"/>
      <c r="K77" s="178"/>
      <c r="L77" s="179"/>
    </row>
    <row r="78" spans="1:15" s="360" customFormat="1" ht="42" x14ac:dyDescent="0.7">
      <c r="A78" s="189">
        <v>58</v>
      </c>
      <c r="B78" s="114"/>
      <c r="C78" s="277" t="s">
        <v>629</v>
      </c>
      <c r="D78" s="448" t="s">
        <v>630</v>
      </c>
      <c r="E78" s="195" t="s">
        <v>236</v>
      </c>
      <c r="F78" s="195" t="s">
        <v>631</v>
      </c>
      <c r="G78" s="219">
        <v>20</v>
      </c>
      <c r="H78" s="183">
        <v>19</v>
      </c>
      <c r="I78" s="449" t="s">
        <v>632</v>
      </c>
      <c r="J78" s="450"/>
      <c r="K78" s="213">
        <v>244074</v>
      </c>
      <c r="L78" s="450"/>
      <c r="M78" s="122"/>
      <c r="N78" s="122"/>
      <c r="O78" s="122"/>
    </row>
    <row r="79" spans="1:15" ht="84" x14ac:dyDescent="0.7">
      <c r="A79" s="237">
        <v>59</v>
      </c>
      <c r="B79" s="114"/>
      <c r="C79" s="277" t="s">
        <v>633</v>
      </c>
      <c r="D79" s="277" t="s">
        <v>634</v>
      </c>
      <c r="E79" s="195" t="s">
        <v>236</v>
      </c>
      <c r="F79" s="195" t="s">
        <v>631</v>
      </c>
      <c r="G79" s="219">
        <v>35</v>
      </c>
      <c r="H79" s="183">
        <v>30</v>
      </c>
      <c r="I79" s="222">
        <v>20</v>
      </c>
      <c r="J79" s="184"/>
      <c r="K79" s="213">
        <v>244714</v>
      </c>
      <c r="L79" s="213"/>
    </row>
    <row r="80" spans="1:15" ht="84" x14ac:dyDescent="0.7">
      <c r="A80" s="257">
        <v>60</v>
      </c>
      <c r="B80" s="125"/>
      <c r="C80" s="451" t="s">
        <v>635</v>
      </c>
      <c r="D80" s="451" t="s">
        <v>636</v>
      </c>
      <c r="E80" s="452" t="s">
        <v>236</v>
      </c>
      <c r="F80" s="452" t="s">
        <v>631</v>
      </c>
      <c r="G80" s="261">
        <v>35</v>
      </c>
      <c r="H80" s="453">
        <v>30</v>
      </c>
      <c r="I80" s="454">
        <v>20</v>
      </c>
      <c r="J80" s="455"/>
      <c r="K80" s="456">
        <v>244714</v>
      </c>
      <c r="L80" s="456"/>
    </row>
    <row r="81" spans="1:15" ht="42" x14ac:dyDescent="0.7">
      <c r="A81" s="457"/>
      <c r="B81" s="458"/>
      <c r="C81" s="459"/>
      <c r="D81" s="460"/>
      <c r="E81" s="461"/>
      <c r="F81" s="459" t="s">
        <v>222</v>
      </c>
      <c r="G81" s="462">
        <f>SUM(G78:G80)</f>
        <v>90</v>
      </c>
      <c r="H81" s="462">
        <f>SUM(H78:H80)</f>
        <v>79</v>
      </c>
      <c r="I81" s="463"/>
      <c r="J81" s="464"/>
      <c r="K81" s="461"/>
      <c r="L81" s="445"/>
      <c r="M81" s="122">
        <f>COUNT(H78:H80)</f>
        <v>3</v>
      </c>
    </row>
    <row r="82" spans="1:15" ht="42" x14ac:dyDescent="0.7">
      <c r="A82" s="465" t="s">
        <v>637</v>
      </c>
      <c r="B82" s="466"/>
      <c r="C82" s="466"/>
      <c r="D82" s="466"/>
      <c r="E82" s="466"/>
      <c r="F82" s="466"/>
      <c r="G82" s="466"/>
      <c r="H82" s="466"/>
      <c r="I82" s="466"/>
      <c r="J82" s="466"/>
      <c r="K82" s="466"/>
      <c r="L82" s="179"/>
      <c r="M82" s="467"/>
    </row>
    <row r="83" spans="1:15" s="360" customFormat="1" ht="84" x14ac:dyDescent="0.7">
      <c r="A83" s="237">
        <v>61</v>
      </c>
      <c r="B83" s="279"/>
      <c r="C83" s="277" t="s">
        <v>638</v>
      </c>
      <c r="D83" s="218" t="s">
        <v>375</v>
      </c>
      <c r="E83" s="308" t="s">
        <v>639</v>
      </c>
      <c r="F83" s="237" t="s">
        <v>373</v>
      </c>
      <c r="G83" s="219">
        <v>63.423000000000002</v>
      </c>
      <c r="H83" s="220">
        <v>48</v>
      </c>
      <c r="I83" s="222">
        <v>25</v>
      </c>
      <c r="J83" s="184"/>
      <c r="K83" s="247">
        <f>DATE(2024,12,31)</f>
        <v>45657</v>
      </c>
      <c r="L83" s="203"/>
      <c r="M83" s="468"/>
      <c r="N83" s="122"/>
      <c r="O83" s="122"/>
    </row>
    <row r="84" spans="1:15" s="360" customFormat="1" ht="84" x14ac:dyDescent="0.7">
      <c r="A84" s="237">
        <v>62</v>
      </c>
      <c r="B84" s="237">
        <v>61</v>
      </c>
      <c r="C84" s="277" t="s">
        <v>640</v>
      </c>
      <c r="D84" s="218" t="s">
        <v>641</v>
      </c>
      <c r="E84" s="308" t="s">
        <v>639</v>
      </c>
      <c r="F84" s="237" t="s">
        <v>373</v>
      </c>
      <c r="G84" s="219">
        <v>77.013999999999996</v>
      </c>
      <c r="H84" s="220">
        <v>58</v>
      </c>
      <c r="I84" s="222">
        <v>25</v>
      </c>
      <c r="J84" s="184"/>
      <c r="K84" s="247">
        <f>DATE(2024,12,31)</f>
        <v>45657</v>
      </c>
      <c r="L84" s="203"/>
      <c r="M84" s="468"/>
      <c r="N84" s="122"/>
      <c r="O84" s="122"/>
    </row>
    <row r="85" spans="1:15" s="360" customFormat="1" ht="84" x14ac:dyDescent="0.7">
      <c r="A85" s="237">
        <v>63</v>
      </c>
      <c r="B85" s="279"/>
      <c r="C85" s="277" t="s">
        <v>642</v>
      </c>
      <c r="D85" s="218" t="s">
        <v>641</v>
      </c>
      <c r="E85" s="308" t="s">
        <v>639</v>
      </c>
      <c r="F85" s="237" t="s">
        <v>373</v>
      </c>
      <c r="G85" s="219">
        <v>72.483999999999995</v>
      </c>
      <c r="H85" s="220">
        <v>54</v>
      </c>
      <c r="I85" s="222">
        <v>25</v>
      </c>
      <c r="J85" s="184"/>
      <c r="K85" s="247">
        <f>DATE(2024,12,31)</f>
        <v>45657</v>
      </c>
      <c r="L85" s="203"/>
      <c r="M85" s="468"/>
      <c r="N85" s="122"/>
      <c r="O85" s="122"/>
    </row>
    <row r="86" spans="1:15" s="360" customFormat="1" ht="84" x14ac:dyDescent="0.7">
      <c r="A86" s="237">
        <v>64</v>
      </c>
      <c r="B86" s="279"/>
      <c r="C86" s="277" t="s">
        <v>643</v>
      </c>
      <c r="D86" s="218" t="s">
        <v>644</v>
      </c>
      <c r="E86" s="308" t="s">
        <v>639</v>
      </c>
      <c r="F86" s="237" t="s">
        <v>373</v>
      </c>
      <c r="G86" s="219">
        <v>49.832999999999998</v>
      </c>
      <c r="H86" s="220">
        <v>37.799999999999997</v>
      </c>
      <c r="I86" s="222">
        <v>25</v>
      </c>
      <c r="J86" s="184"/>
      <c r="K86" s="204">
        <v>45962</v>
      </c>
      <c r="L86" s="203"/>
      <c r="M86" s="468"/>
      <c r="N86" s="122"/>
      <c r="O86" s="122"/>
    </row>
    <row r="87" spans="1:15" s="360" customFormat="1" ht="84" x14ac:dyDescent="0.7">
      <c r="A87" s="237">
        <v>65</v>
      </c>
      <c r="B87" s="279"/>
      <c r="C87" s="277" t="s">
        <v>645</v>
      </c>
      <c r="D87" s="218" t="s">
        <v>646</v>
      </c>
      <c r="E87" s="308" t="s">
        <v>639</v>
      </c>
      <c r="F87" s="237" t="s">
        <v>373</v>
      </c>
      <c r="G87" s="219">
        <v>49.832999999999998</v>
      </c>
      <c r="H87" s="220">
        <v>37.799999999999997</v>
      </c>
      <c r="I87" s="222">
        <v>25</v>
      </c>
      <c r="J87" s="184"/>
      <c r="K87" s="204">
        <v>45992</v>
      </c>
      <c r="L87" s="203"/>
      <c r="M87" s="468"/>
      <c r="N87" s="122"/>
      <c r="O87" s="122"/>
    </row>
    <row r="88" spans="1:15" s="360" customFormat="1" ht="84" x14ac:dyDescent="0.7">
      <c r="A88" s="237">
        <v>66</v>
      </c>
      <c r="B88" s="279"/>
      <c r="C88" s="277" t="s">
        <v>647</v>
      </c>
      <c r="D88" s="218" t="s">
        <v>354</v>
      </c>
      <c r="E88" s="308" t="s">
        <v>639</v>
      </c>
      <c r="F88" s="237" t="s">
        <v>373</v>
      </c>
      <c r="G88" s="219">
        <v>63.423000000000002</v>
      </c>
      <c r="H88" s="220">
        <v>48</v>
      </c>
      <c r="I88" s="222">
        <v>25</v>
      </c>
      <c r="J88" s="184"/>
      <c r="K88" s="204">
        <v>45992</v>
      </c>
      <c r="L88" s="203"/>
      <c r="M88" s="468"/>
      <c r="N88" s="122"/>
      <c r="O88" s="122"/>
    </row>
    <row r="89" spans="1:15" s="360" customFormat="1" ht="84" x14ac:dyDescent="0.7">
      <c r="A89" s="237">
        <v>67</v>
      </c>
      <c r="B89" s="279"/>
      <c r="C89" s="277" t="s">
        <v>648</v>
      </c>
      <c r="D89" s="218" t="s">
        <v>649</v>
      </c>
      <c r="E89" s="308" t="s">
        <v>639</v>
      </c>
      <c r="F89" s="237" t="s">
        <v>373</v>
      </c>
      <c r="G89" s="219">
        <v>77.013999999999996</v>
      </c>
      <c r="H89" s="220">
        <v>58.71</v>
      </c>
      <c r="I89" s="222">
        <v>25</v>
      </c>
      <c r="J89" s="184"/>
      <c r="K89" s="204">
        <v>46006</v>
      </c>
      <c r="L89" s="203"/>
      <c r="M89" s="468"/>
      <c r="N89" s="122"/>
      <c r="O89" s="122"/>
    </row>
    <row r="90" spans="1:15" s="360" customFormat="1" ht="84" x14ac:dyDescent="0.7">
      <c r="A90" s="237">
        <v>68</v>
      </c>
      <c r="B90" s="279"/>
      <c r="C90" s="277" t="s">
        <v>650</v>
      </c>
      <c r="D90" s="218" t="s">
        <v>651</v>
      </c>
      <c r="E90" s="308" t="s">
        <v>639</v>
      </c>
      <c r="F90" s="237" t="s">
        <v>373</v>
      </c>
      <c r="G90" s="219">
        <v>67.953999999999994</v>
      </c>
      <c r="H90" s="220">
        <v>51</v>
      </c>
      <c r="I90" s="222">
        <v>25</v>
      </c>
      <c r="J90" s="184"/>
      <c r="K90" s="204">
        <v>46006</v>
      </c>
      <c r="L90" s="203"/>
      <c r="M90" s="468"/>
      <c r="N90" s="122"/>
      <c r="O90" s="122"/>
    </row>
    <row r="91" spans="1:15" s="360" customFormat="1" ht="84" x14ac:dyDescent="0.7">
      <c r="A91" s="237">
        <v>69</v>
      </c>
      <c r="B91" s="279"/>
      <c r="C91" s="277" t="s">
        <v>652</v>
      </c>
      <c r="D91" s="218" t="s">
        <v>381</v>
      </c>
      <c r="E91" s="308" t="s">
        <v>639</v>
      </c>
      <c r="F91" s="237" t="s">
        <v>373</v>
      </c>
      <c r="G91" s="219">
        <v>90.605000000000004</v>
      </c>
      <c r="H91" s="220">
        <v>68</v>
      </c>
      <c r="I91" s="222">
        <v>25</v>
      </c>
      <c r="J91" s="184"/>
      <c r="K91" s="204">
        <v>46266</v>
      </c>
      <c r="L91" s="203"/>
      <c r="M91" s="468"/>
      <c r="N91" s="122"/>
      <c r="O91" s="122"/>
    </row>
    <row r="92" spans="1:15" ht="84" x14ac:dyDescent="0.7">
      <c r="A92" s="237">
        <v>70</v>
      </c>
      <c r="B92" s="469"/>
      <c r="C92" s="470" t="s">
        <v>413</v>
      </c>
      <c r="D92" s="196" t="s">
        <v>653</v>
      </c>
      <c r="E92" s="266" t="s">
        <v>639</v>
      </c>
      <c r="F92" s="237" t="s">
        <v>373</v>
      </c>
      <c r="G92" s="253">
        <v>78.584999999999994</v>
      </c>
      <c r="H92" s="200">
        <v>60</v>
      </c>
      <c r="I92" s="207">
        <v>25</v>
      </c>
      <c r="J92" s="202"/>
      <c r="K92" s="204">
        <v>46356</v>
      </c>
      <c r="L92" s="203"/>
      <c r="M92" s="468"/>
    </row>
    <row r="93" spans="1:15" ht="84" x14ac:dyDescent="0.7">
      <c r="A93" s="237">
        <v>71</v>
      </c>
      <c r="B93" s="279"/>
      <c r="C93" s="277" t="s">
        <v>413</v>
      </c>
      <c r="D93" s="218" t="s">
        <v>654</v>
      </c>
      <c r="E93" s="308" t="s">
        <v>639</v>
      </c>
      <c r="F93" s="189" t="s">
        <v>373</v>
      </c>
      <c r="G93" s="219">
        <v>91.26</v>
      </c>
      <c r="H93" s="220">
        <v>70</v>
      </c>
      <c r="I93" s="222">
        <v>25</v>
      </c>
      <c r="J93" s="184"/>
      <c r="K93" s="214">
        <v>46365</v>
      </c>
      <c r="L93" s="213"/>
      <c r="M93" s="468"/>
    </row>
    <row r="94" spans="1:15" ht="84" x14ac:dyDescent="0.7">
      <c r="A94" s="237">
        <v>72</v>
      </c>
      <c r="B94" s="279"/>
      <c r="C94" s="277" t="s">
        <v>402</v>
      </c>
      <c r="D94" s="218" t="s">
        <v>403</v>
      </c>
      <c r="E94" s="308" t="s">
        <v>639</v>
      </c>
      <c r="F94" s="237" t="s">
        <v>373</v>
      </c>
      <c r="G94" s="219">
        <v>60.84</v>
      </c>
      <c r="H94" s="220">
        <v>46.6</v>
      </c>
      <c r="I94" s="222">
        <v>25</v>
      </c>
      <c r="J94" s="184"/>
      <c r="K94" s="204">
        <v>46387</v>
      </c>
      <c r="L94" s="203"/>
      <c r="M94" s="468"/>
    </row>
    <row r="95" spans="1:15" s="360" customFormat="1" ht="84" x14ac:dyDescent="0.7">
      <c r="A95" s="237">
        <v>73</v>
      </c>
      <c r="B95" s="279"/>
      <c r="C95" s="277" t="s">
        <v>655</v>
      </c>
      <c r="D95" s="218" t="s">
        <v>656</v>
      </c>
      <c r="E95" s="308" t="s">
        <v>639</v>
      </c>
      <c r="F95" s="237" t="s">
        <v>373</v>
      </c>
      <c r="G95" s="219">
        <v>58.893000000000001</v>
      </c>
      <c r="H95" s="220">
        <v>44.6</v>
      </c>
      <c r="I95" s="222">
        <v>25</v>
      </c>
      <c r="J95" s="184"/>
      <c r="K95" s="204">
        <v>46827</v>
      </c>
      <c r="L95" s="203"/>
      <c r="M95" s="468"/>
      <c r="N95" s="122"/>
      <c r="O95" s="122"/>
    </row>
    <row r="96" spans="1:15" s="360" customFormat="1" ht="84" x14ac:dyDescent="0.7">
      <c r="A96" s="237">
        <v>74</v>
      </c>
      <c r="B96" s="279"/>
      <c r="C96" s="277" t="s">
        <v>657</v>
      </c>
      <c r="D96" s="218" t="s">
        <v>658</v>
      </c>
      <c r="E96" s="308" t="s">
        <v>639</v>
      </c>
      <c r="F96" s="237" t="s">
        <v>373</v>
      </c>
      <c r="G96" s="219">
        <v>77.013999999999996</v>
      </c>
      <c r="H96" s="220">
        <v>55</v>
      </c>
      <c r="I96" s="222">
        <v>25</v>
      </c>
      <c r="J96" s="184"/>
      <c r="K96" s="204">
        <v>46827</v>
      </c>
      <c r="L96" s="203"/>
      <c r="M96" s="468"/>
      <c r="N96" s="122"/>
      <c r="O96" s="122"/>
    </row>
    <row r="97" spans="1:15" s="360" customFormat="1" ht="84" x14ac:dyDescent="0.7">
      <c r="A97" s="237">
        <v>75</v>
      </c>
      <c r="B97" s="279"/>
      <c r="C97" s="277" t="s">
        <v>659</v>
      </c>
      <c r="D97" s="218" t="s">
        <v>660</v>
      </c>
      <c r="E97" s="308" t="s">
        <v>639</v>
      </c>
      <c r="F97" s="237" t="s">
        <v>373</v>
      </c>
      <c r="G97" s="219">
        <v>45.302</v>
      </c>
      <c r="H97" s="220">
        <v>34</v>
      </c>
      <c r="I97" s="222">
        <v>25</v>
      </c>
      <c r="J97" s="184"/>
      <c r="K97" s="204">
        <v>46919</v>
      </c>
      <c r="L97" s="203"/>
      <c r="M97" s="468"/>
      <c r="N97" s="122"/>
      <c r="O97" s="122"/>
    </row>
    <row r="98" spans="1:15" ht="84" x14ac:dyDescent="0.7">
      <c r="A98" s="237">
        <v>76</v>
      </c>
      <c r="B98" s="279"/>
      <c r="C98" s="277" t="s">
        <v>413</v>
      </c>
      <c r="D98" s="218" t="s">
        <v>661</v>
      </c>
      <c r="E98" s="308" t="s">
        <v>639</v>
      </c>
      <c r="F98" s="237" t="s">
        <v>373</v>
      </c>
      <c r="G98" s="219">
        <v>60.84</v>
      </c>
      <c r="H98" s="220">
        <v>46.6</v>
      </c>
      <c r="I98" s="222">
        <v>25</v>
      </c>
      <c r="J98" s="184"/>
      <c r="K98" s="204">
        <v>46938</v>
      </c>
      <c r="L98" s="203"/>
      <c r="M98" s="468"/>
    </row>
    <row r="99" spans="1:15" s="360" customFormat="1" ht="84" x14ac:dyDescent="0.7">
      <c r="A99" s="237">
        <v>77</v>
      </c>
      <c r="B99" s="279"/>
      <c r="C99" s="277" t="s">
        <v>662</v>
      </c>
      <c r="D99" s="218" t="s">
        <v>656</v>
      </c>
      <c r="E99" s="308" t="s">
        <v>639</v>
      </c>
      <c r="F99" s="237" t="s">
        <v>373</v>
      </c>
      <c r="G99" s="219">
        <v>77.013999999999996</v>
      </c>
      <c r="H99" s="220">
        <v>58</v>
      </c>
      <c r="I99" s="222">
        <v>25</v>
      </c>
      <c r="J99" s="184"/>
      <c r="K99" s="204">
        <v>47011</v>
      </c>
      <c r="L99" s="203"/>
      <c r="M99" s="468"/>
      <c r="N99" s="122"/>
      <c r="O99" s="122"/>
    </row>
    <row r="100" spans="1:15" ht="84" x14ac:dyDescent="0.7">
      <c r="A100" s="237">
        <v>78</v>
      </c>
      <c r="B100" s="279"/>
      <c r="C100" s="277" t="s">
        <v>417</v>
      </c>
      <c r="D100" s="218" t="s">
        <v>381</v>
      </c>
      <c r="E100" s="308" t="s">
        <v>639</v>
      </c>
      <c r="F100" s="237" t="s">
        <v>373</v>
      </c>
      <c r="G100" s="219">
        <v>31.687999999999999</v>
      </c>
      <c r="H100" s="220">
        <v>24.2</v>
      </c>
      <c r="I100" s="222">
        <v>25</v>
      </c>
      <c r="J100" s="184"/>
      <c r="K100" s="204">
        <v>47165</v>
      </c>
      <c r="L100" s="203"/>
      <c r="M100" s="468"/>
    </row>
    <row r="101" spans="1:15" ht="84" x14ac:dyDescent="0.7">
      <c r="A101" s="237">
        <v>79</v>
      </c>
      <c r="B101" s="279"/>
      <c r="C101" s="277" t="s">
        <v>417</v>
      </c>
      <c r="D101" s="218" t="s">
        <v>663</v>
      </c>
      <c r="E101" s="308" t="s">
        <v>639</v>
      </c>
      <c r="F101" s="237" t="s">
        <v>373</v>
      </c>
      <c r="G101" s="219">
        <v>82.388000000000005</v>
      </c>
      <c r="H101" s="220">
        <v>63</v>
      </c>
      <c r="I101" s="222">
        <v>25</v>
      </c>
      <c r="J101" s="184"/>
      <c r="K101" s="204">
        <v>47400</v>
      </c>
      <c r="L101" s="203"/>
      <c r="M101" s="468"/>
    </row>
    <row r="102" spans="1:15" ht="84" x14ac:dyDescent="0.7">
      <c r="A102" s="237">
        <v>80</v>
      </c>
      <c r="B102" s="279"/>
      <c r="C102" s="277" t="s">
        <v>402</v>
      </c>
      <c r="D102" s="218" t="s">
        <v>664</v>
      </c>
      <c r="E102" s="308" t="s">
        <v>639</v>
      </c>
      <c r="F102" s="237" t="s">
        <v>373</v>
      </c>
      <c r="G102" s="219">
        <v>101.4</v>
      </c>
      <c r="H102" s="220">
        <v>77.599999999999994</v>
      </c>
      <c r="I102" s="222">
        <v>25</v>
      </c>
      <c r="J102" s="184"/>
      <c r="K102" s="204">
        <v>47415</v>
      </c>
      <c r="L102" s="203"/>
      <c r="M102" s="468"/>
    </row>
    <row r="103" spans="1:15" ht="84" x14ac:dyDescent="0.7">
      <c r="A103" s="237">
        <v>81</v>
      </c>
      <c r="B103" s="279"/>
      <c r="C103" s="277" t="s">
        <v>402</v>
      </c>
      <c r="D103" s="218" t="s">
        <v>664</v>
      </c>
      <c r="E103" s="308" t="s">
        <v>639</v>
      </c>
      <c r="F103" s="237" t="s">
        <v>373</v>
      </c>
      <c r="G103" s="219">
        <v>54.503</v>
      </c>
      <c r="H103" s="220">
        <v>41.6</v>
      </c>
      <c r="I103" s="222">
        <v>25</v>
      </c>
      <c r="J103" s="184"/>
      <c r="K103" s="204">
        <v>47498</v>
      </c>
      <c r="L103" s="203"/>
      <c r="M103" s="468"/>
    </row>
    <row r="104" spans="1:15" ht="84" x14ac:dyDescent="0.7">
      <c r="A104" s="237">
        <v>82</v>
      </c>
      <c r="B104" s="279"/>
      <c r="C104" s="277" t="s">
        <v>665</v>
      </c>
      <c r="D104" s="218" t="s">
        <v>666</v>
      </c>
      <c r="E104" s="308" t="s">
        <v>639</v>
      </c>
      <c r="F104" s="237" t="s">
        <v>373</v>
      </c>
      <c r="G104" s="219">
        <v>36.241999999999997</v>
      </c>
      <c r="H104" s="220">
        <v>27</v>
      </c>
      <c r="I104" s="222">
        <v>25</v>
      </c>
      <c r="J104" s="184"/>
      <c r="K104" s="204">
        <v>47574</v>
      </c>
      <c r="L104" s="203"/>
      <c r="M104" s="468"/>
    </row>
    <row r="105" spans="1:15" ht="42" x14ac:dyDescent="0.7">
      <c r="A105" s="291"/>
      <c r="B105" s="292"/>
      <c r="C105" s="293"/>
      <c r="D105" s="294"/>
      <c r="E105" s="292"/>
      <c r="F105" s="293" t="s">
        <v>222</v>
      </c>
      <c r="G105" s="295">
        <f>SUM(G83:G104)</f>
        <v>1467.5519999999999</v>
      </c>
      <c r="H105" s="295">
        <f>SUM(H83:H104)</f>
        <v>1109.51</v>
      </c>
      <c r="I105" s="296"/>
      <c r="J105" s="297"/>
      <c r="K105" s="292"/>
      <c r="L105" s="291"/>
      <c r="M105" s="122">
        <f>COUNT(H83:H104)</f>
        <v>22</v>
      </c>
    </row>
    <row r="106" spans="1:15" ht="42" x14ac:dyDescent="0.7">
      <c r="A106" s="465" t="s">
        <v>667</v>
      </c>
      <c r="B106" s="466"/>
      <c r="C106" s="466"/>
      <c r="D106" s="466"/>
      <c r="E106" s="466"/>
      <c r="F106" s="466"/>
      <c r="G106" s="466"/>
      <c r="H106" s="466"/>
      <c r="I106" s="466"/>
      <c r="J106" s="466"/>
      <c r="K106" s="466"/>
      <c r="L106" s="471"/>
      <c r="M106" s="467"/>
    </row>
    <row r="107" spans="1:15" s="360" customFormat="1" ht="42" x14ac:dyDescent="0.7">
      <c r="A107" s="237">
        <v>83</v>
      </c>
      <c r="B107" s="279"/>
      <c r="C107" s="277" t="s">
        <v>668</v>
      </c>
      <c r="D107" s="218" t="s">
        <v>669</v>
      </c>
      <c r="E107" s="308" t="s">
        <v>503</v>
      </c>
      <c r="F107" s="237" t="s">
        <v>504</v>
      </c>
      <c r="G107" s="219" t="s">
        <v>394</v>
      </c>
      <c r="H107" s="220">
        <v>70</v>
      </c>
      <c r="I107" s="222">
        <v>25</v>
      </c>
      <c r="J107" s="184"/>
      <c r="K107" s="204">
        <f>DATE(2025,12,31)</f>
        <v>46022</v>
      </c>
      <c r="L107" s="203"/>
      <c r="M107" s="468"/>
      <c r="N107" s="122"/>
      <c r="O107" s="122"/>
    </row>
    <row r="108" spans="1:15" s="360" customFormat="1" ht="42" x14ac:dyDescent="0.7">
      <c r="A108" s="237">
        <v>84</v>
      </c>
      <c r="B108" s="279"/>
      <c r="C108" s="277" t="s">
        <v>670</v>
      </c>
      <c r="D108" s="218" t="s">
        <v>671</v>
      </c>
      <c r="E108" s="308" t="s">
        <v>503</v>
      </c>
      <c r="F108" s="237" t="s">
        <v>504</v>
      </c>
      <c r="G108" s="219" t="s">
        <v>394</v>
      </c>
      <c r="H108" s="220">
        <v>48</v>
      </c>
      <c r="I108" s="222">
        <v>25</v>
      </c>
      <c r="J108" s="184"/>
      <c r="K108" s="204">
        <f>DATE(2025,12,31)</f>
        <v>46022</v>
      </c>
      <c r="L108" s="203"/>
      <c r="M108" s="468"/>
      <c r="N108" s="122"/>
      <c r="O108" s="122"/>
    </row>
    <row r="109" spans="1:15" s="360" customFormat="1" ht="42" x14ac:dyDescent="0.7">
      <c r="A109" s="237">
        <v>85</v>
      </c>
      <c r="B109" s="279"/>
      <c r="C109" s="277" t="s">
        <v>672</v>
      </c>
      <c r="D109" s="218" t="s">
        <v>608</v>
      </c>
      <c r="E109" s="308" t="s">
        <v>503</v>
      </c>
      <c r="F109" s="237" t="s">
        <v>504</v>
      </c>
      <c r="G109" s="219" t="s">
        <v>394</v>
      </c>
      <c r="H109" s="220">
        <v>90</v>
      </c>
      <c r="I109" s="222">
        <v>25</v>
      </c>
      <c r="J109" s="184"/>
      <c r="K109" s="204">
        <f>DATE(2025,12,31)</f>
        <v>46022</v>
      </c>
      <c r="L109" s="203"/>
      <c r="M109" s="468"/>
      <c r="N109" s="122"/>
      <c r="O109" s="122"/>
    </row>
    <row r="110" spans="1:15" ht="42" x14ac:dyDescent="0.7">
      <c r="A110" s="237">
        <v>86</v>
      </c>
      <c r="B110" s="279"/>
      <c r="C110" s="277" t="s">
        <v>673</v>
      </c>
      <c r="D110" s="218" t="s">
        <v>412</v>
      </c>
      <c r="E110" s="308" t="s">
        <v>503</v>
      </c>
      <c r="F110" s="237" t="s">
        <v>504</v>
      </c>
      <c r="G110" s="219" t="s">
        <v>394</v>
      </c>
      <c r="H110" s="220">
        <v>90</v>
      </c>
      <c r="I110" s="222">
        <v>25</v>
      </c>
      <c r="J110" s="184"/>
      <c r="K110" s="204">
        <f>DATE(2025,12,31)</f>
        <v>46022</v>
      </c>
      <c r="L110" s="203"/>
      <c r="M110" s="468"/>
    </row>
    <row r="111" spans="1:15" ht="42" x14ac:dyDescent="0.7">
      <c r="A111" s="237">
        <v>87</v>
      </c>
      <c r="B111" s="279"/>
      <c r="C111" s="277" t="s">
        <v>674</v>
      </c>
      <c r="D111" s="218" t="s">
        <v>600</v>
      </c>
      <c r="E111" s="308" t="s">
        <v>503</v>
      </c>
      <c r="F111" s="237" t="s">
        <v>504</v>
      </c>
      <c r="G111" s="219" t="s">
        <v>394</v>
      </c>
      <c r="H111" s="220">
        <v>89.7</v>
      </c>
      <c r="I111" s="222">
        <v>25</v>
      </c>
      <c r="J111" s="184"/>
      <c r="K111" s="204" t="s">
        <v>395</v>
      </c>
      <c r="L111" s="203"/>
      <c r="M111" s="468"/>
    </row>
    <row r="112" spans="1:15" ht="42" x14ac:dyDescent="0.7">
      <c r="A112" s="237">
        <v>88</v>
      </c>
      <c r="B112" s="279"/>
      <c r="C112" s="277" t="s">
        <v>675</v>
      </c>
      <c r="D112" s="218" t="s">
        <v>676</v>
      </c>
      <c r="E112" s="308" t="s">
        <v>503</v>
      </c>
      <c r="F112" s="237" t="s">
        <v>504</v>
      </c>
      <c r="G112" s="219" t="s">
        <v>394</v>
      </c>
      <c r="H112" s="220">
        <v>90</v>
      </c>
      <c r="I112" s="222">
        <v>25</v>
      </c>
      <c r="J112" s="184"/>
      <c r="K112" s="204" t="s">
        <v>395</v>
      </c>
      <c r="L112" s="203"/>
      <c r="M112" s="468"/>
    </row>
    <row r="113" spans="1:15" ht="42" x14ac:dyDescent="0.7">
      <c r="A113" s="237">
        <v>89</v>
      </c>
      <c r="B113" s="279"/>
      <c r="C113" s="277" t="s">
        <v>677</v>
      </c>
      <c r="D113" s="218" t="s">
        <v>678</v>
      </c>
      <c r="E113" s="308" t="s">
        <v>503</v>
      </c>
      <c r="F113" s="237" t="s">
        <v>504</v>
      </c>
      <c r="G113" s="219" t="s">
        <v>394</v>
      </c>
      <c r="H113" s="220">
        <v>40</v>
      </c>
      <c r="I113" s="222">
        <v>25</v>
      </c>
      <c r="J113" s="184"/>
      <c r="K113" s="204" t="s">
        <v>395</v>
      </c>
      <c r="L113" s="203"/>
      <c r="M113" s="468"/>
    </row>
    <row r="114" spans="1:15" s="360" customFormat="1" ht="42" x14ac:dyDescent="0.7">
      <c r="A114" s="237">
        <v>90</v>
      </c>
      <c r="B114" s="279"/>
      <c r="C114" s="277" t="s">
        <v>679</v>
      </c>
      <c r="D114" s="218" t="s">
        <v>574</v>
      </c>
      <c r="E114" s="308" t="s">
        <v>503</v>
      </c>
      <c r="F114" s="237" t="s">
        <v>504</v>
      </c>
      <c r="G114" s="219" t="s">
        <v>394</v>
      </c>
      <c r="H114" s="220">
        <v>90</v>
      </c>
      <c r="I114" s="222">
        <v>25</v>
      </c>
      <c r="J114" s="184"/>
      <c r="K114" s="204">
        <f>DATE(2027,12,31)</f>
        <v>46752</v>
      </c>
      <c r="L114" s="203"/>
      <c r="M114" s="468"/>
      <c r="N114" s="122"/>
      <c r="O114" s="122"/>
    </row>
    <row r="115" spans="1:15" s="360" customFormat="1" ht="42" x14ac:dyDescent="0.7">
      <c r="A115" s="237">
        <v>91</v>
      </c>
      <c r="B115" s="279"/>
      <c r="C115" s="277" t="s">
        <v>680</v>
      </c>
      <c r="D115" s="218" t="s">
        <v>611</v>
      </c>
      <c r="E115" s="308" t="s">
        <v>503</v>
      </c>
      <c r="F115" s="237" t="s">
        <v>504</v>
      </c>
      <c r="G115" s="219" t="s">
        <v>394</v>
      </c>
      <c r="H115" s="220">
        <v>90</v>
      </c>
      <c r="I115" s="222">
        <v>25</v>
      </c>
      <c r="J115" s="184"/>
      <c r="K115" s="204">
        <f>DATE(2027,12,31)</f>
        <v>46752</v>
      </c>
      <c r="L115" s="203"/>
      <c r="M115" s="468"/>
      <c r="N115" s="122"/>
      <c r="O115" s="122"/>
    </row>
    <row r="116" spans="1:15" s="360" customFormat="1" ht="42" x14ac:dyDescent="0.7">
      <c r="A116" s="237">
        <v>92</v>
      </c>
      <c r="B116" s="279"/>
      <c r="C116" s="277" t="s">
        <v>681</v>
      </c>
      <c r="D116" s="218" t="s">
        <v>611</v>
      </c>
      <c r="E116" s="308" t="s">
        <v>503</v>
      </c>
      <c r="F116" s="237" t="s">
        <v>504</v>
      </c>
      <c r="G116" s="219" t="s">
        <v>394</v>
      </c>
      <c r="H116" s="220">
        <v>78</v>
      </c>
      <c r="I116" s="222">
        <v>25</v>
      </c>
      <c r="J116" s="184"/>
      <c r="K116" s="204">
        <f>DATE(2027,12,31)</f>
        <v>46752</v>
      </c>
      <c r="L116" s="203"/>
      <c r="M116" s="468"/>
      <c r="N116" s="122"/>
      <c r="O116" s="122"/>
    </row>
    <row r="117" spans="1:15" ht="84" x14ac:dyDescent="0.7">
      <c r="A117" s="237">
        <v>93</v>
      </c>
      <c r="B117" s="279"/>
      <c r="C117" s="277" t="s">
        <v>682</v>
      </c>
      <c r="D117" s="218" t="s">
        <v>683</v>
      </c>
      <c r="E117" s="308" t="s">
        <v>639</v>
      </c>
      <c r="F117" s="237" t="s">
        <v>373</v>
      </c>
      <c r="G117" s="219" t="s">
        <v>394</v>
      </c>
      <c r="H117" s="220">
        <v>74.8</v>
      </c>
      <c r="I117" s="222">
        <v>25</v>
      </c>
      <c r="J117" s="184"/>
      <c r="K117" s="204" t="s">
        <v>684</v>
      </c>
      <c r="L117" s="203"/>
      <c r="M117" s="468"/>
    </row>
    <row r="118" spans="1:15" ht="84" x14ac:dyDescent="0.7">
      <c r="A118" s="237">
        <v>94</v>
      </c>
      <c r="B118" s="279"/>
      <c r="C118" s="277" t="s">
        <v>685</v>
      </c>
      <c r="D118" s="218" t="s">
        <v>686</v>
      </c>
      <c r="E118" s="308" t="s">
        <v>639</v>
      </c>
      <c r="F118" s="237" t="s">
        <v>373</v>
      </c>
      <c r="G118" s="219" t="s">
        <v>394</v>
      </c>
      <c r="H118" s="220">
        <v>74.8</v>
      </c>
      <c r="I118" s="222">
        <v>25</v>
      </c>
      <c r="J118" s="184"/>
      <c r="K118" s="204" t="s">
        <v>684</v>
      </c>
      <c r="L118" s="203"/>
      <c r="M118" s="468"/>
    </row>
    <row r="119" spans="1:15" ht="84" x14ac:dyDescent="0.7">
      <c r="A119" s="237">
        <v>95</v>
      </c>
      <c r="B119" s="279"/>
      <c r="C119" s="277" t="s">
        <v>685</v>
      </c>
      <c r="D119" s="218" t="s">
        <v>686</v>
      </c>
      <c r="E119" s="308" t="s">
        <v>639</v>
      </c>
      <c r="F119" s="237" t="s">
        <v>373</v>
      </c>
      <c r="G119" s="219" t="s">
        <v>394</v>
      </c>
      <c r="H119" s="220">
        <v>31.6</v>
      </c>
      <c r="I119" s="222">
        <v>25</v>
      </c>
      <c r="J119" s="184"/>
      <c r="K119" s="204" t="s">
        <v>684</v>
      </c>
      <c r="L119" s="203"/>
      <c r="M119" s="468"/>
    </row>
    <row r="120" spans="1:15" ht="84" x14ac:dyDescent="0.7">
      <c r="A120" s="237">
        <v>96</v>
      </c>
      <c r="B120" s="279"/>
      <c r="C120" s="277" t="s">
        <v>687</v>
      </c>
      <c r="D120" s="218" t="s">
        <v>688</v>
      </c>
      <c r="E120" s="308" t="s">
        <v>639</v>
      </c>
      <c r="F120" s="237" t="s">
        <v>373</v>
      </c>
      <c r="G120" s="219" t="s">
        <v>394</v>
      </c>
      <c r="H120" s="220">
        <v>57.75</v>
      </c>
      <c r="I120" s="222">
        <v>25</v>
      </c>
      <c r="J120" s="184"/>
      <c r="K120" s="204" t="s">
        <v>684</v>
      </c>
      <c r="L120" s="203"/>
      <c r="M120" s="468"/>
    </row>
    <row r="121" spans="1:15" ht="84" x14ac:dyDescent="0.7">
      <c r="A121" s="237">
        <v>97</v>
      </c>
      <c r="B121" s="279"/>
      <c r="C121" s="277" t="s">
        <v>687</v>
      </c>
      <c r="D121" s="218" t="s">
        <v>689</v>
      </c>
      <c r="E121" s="308" t="s">
        <v>639</v>
      </c>
      <c r="F121" s="237" t="s">
        <v>373</v>
      </c>
      <c r="G121" s="219" t="s">
        <v>394</v>
      </c>
      <c r="H121" s="220">
        <v>28</v>
      </c>
      <c r="I121" s="222">
        <v>25</v>
      </c>
      <c r="J121" s="184"/>
      <c r="K121" s="204" t="s">
        <v>684</v>
      </c>
      <c r="L121" s="203"/>
      <c r="M121" s="468"/>
    </row>
    <row r="122" spans="1:15" ht="84" x14ac:dyDescent="0.7">
      <c r="A122" s="237">
        <v>98</v>
      </c>
      <c r="B122" s="279"/>
      <c r="C122" s="277" t="s">
        <v>690</v>
      </c>
      <c r="D122" s="218" t="s">
        <v>691</v>
      </c>
      <c r="E122" s="308" t="s">
        <v>639</v>
      </c>
      <c r="F122" s="237" t="s">
        <v>373</v>
      </c>
      <c r="G122" s="219" t="s">
        <v>394</v>
      </c>
      <c r="H122" s="220">
        <v>16.399999999999999</v>
      </c>
      <c r="I122" s="222">
        <v>25</v>
      </c>
      <c r="J122" s="184"/>
      <c r="K122" s="204" t="s">
        <v>684</v>
      </c>
      <c r="L122" s="203"/>
      <c r="M122" s="468"/>
    </row>
    <row r="123" spans="1:15" ht="84" x14ac:dyDescent="0.7">
      <c r="A123" s="237">
        <v>99</v>
      </c>
      <c r="B123" s="279"/>
      <c r="C123" s="277" t="s">
        <v>692</v>
      </c>
      <c r="D123" s="218" t="s">
        <v>693</v>
      </c>
      <c r="E123" s="308" t="s">
        <v>639</v>
      </c>
      <c r="F123" s="237" t="s">
        <v>373</v>
      </c>
      <c r="G123" s="219" t="s">
        <v>394</v>
      </c>
      <c r="H123" s="220">
        <v>25</v>
      </c>
      <c r="I123" s="222">
        <v>25</v>
      </c>
      <c r="J123" s="184"/>
      <c r="K123" s="204" t="s">
        <v>684</v>
      </c>
      <c r="L123" s="203"/>
      <c r="M123" s="468"/>
    </row>
    <row r="124" spans="1:15" s="360" customFormat="1" ht="42" x14ac:dyDescent="0.7">
      <c r="A124" s="237">
        <v>100</v>
      </c>
      <c r="B124" s="279"/>
      <c r="C124" s="277" t="s">
        <v>694</v>
      </c>
      <c r="D124" s="218" t="s">
        <v>695</v>
      </c>
      <c r="E124" s="308" t="s">
        <v>503</v>
      </c>
      <c r="F124" s="237" t="s">
        <v>504</v>
      </c>
      <c r="G124" s="219" t="s">
        <v>394</v>
      </c>
      <c r="H124" s="220">
        <v>60</v>
      </c>
      <c r="I124" s="222">
        <v>25</v>
      </c>
      <c r="J124" s="184"/>
      <c r="K124" s="204">
        <f>DATE(2028,12,31)</f>
        <v>47118</v>
      </c>
      <c r="L124" s="203"/>
      <c r="M124" s="468"/>
      <c r="N124" s="122"/>
      <c r="O124" s="122"/>
    </row>
    <row r="125" spans="1:15" s="360" customFormat="1" ht="42" x14ac:dyDescent="0.7">
      <c r="A125" s="237">
        <v>101</v>
      </c>
      <c r="B125" s="279"/>
      <c r="C125" s="277" t="s">
        <v>694</v>
      </c>
      <c r="D125" s="218" t="s">
        <v>696</v>
      </c>
      <c r="E125" s="308" t="s">
        <v>503</v>
      </c>
      <c r="F125" s="237" t="s">
        <v>504</v>
      </c>
      <c r="G125" s="219" t="s">
        <v>394</v>
      </c>
      <c r="H125" s="220">
        <v>60</v>
      </c>
      <c r="I125" s="222">
        <v>25</v>
      </c>
      <c r="J125" s="184"/>
      <c r="K125" s="204">
        <f>DATE(2028,12,31)</f>
        <v>47118</v>
      </c>
      <c r="L125" s="203"/>
      <c r="M125" s="468"/>
      <c r="N125" s="122"/>
      <c r="O125" s="122"/>
    </row>
    <row r="126" spans="1:15" s="360" customFormat="1" ht="42" x14ac:dyDescent="0.7">
      <c r="A126" s="237">
        <v>102</v>
      </c>
      <c r="B126" s="279"/>
      <c r="C126" s="277" t="s">
        <v>697</v>
      </c>
      <c r="D126" s="218" t="s">
        <v>698</v>
      </c>
      <c r="E126" s="308" t="s">
        <v>503</v>
      </c>
      <c r="F126" s="237" t="s">
        <v>504</v>
      </c>
      <c r="G126" s="219" t="s">
        <v>394</v>
      </c>
      <c r="H126" s="220">
        <v>36</v>
      </c>
      <c r="I126" s="222">
        <v>25</v>
      </c>
      <c r="J126" s="184"/>
      <c r="K126" s="204">
        <v>47118</v>
      </c>
      <c r="L126" s="203"/>
      <c r="M126" s="468"/>
      <c r="N126" s="122"/>
      <c r="O126" s="122"/>
    </row>
    <row r="127" spans="1:15" ht="84" x14ac:dyDescent="0.7">
      <c r="A127" s="237">
        <v>103</v>
      </c>
      <c r="B127" s="279"/>
      <c r="C127" s="277" t="s">
        <v>699</v>
      </c>
      <c r="D127" s="218" t="s">
        <v>656</v>
      </c>
      <c r="E127" s="308" t="s">
        <v>639</v>
      </c>
      <c r="F127" s="237" t="s">
        <v>373</v>
      </c>
      <c r="G127" s="219" t="s">
        <v>394</v>
      </c>
      <c r="H127" s="220">
        <v>40</v>
      </c>
      <c r="I127" s="222">
        <v>25</v>
      </c>
      <c r="J127" s="184"/>
      <c r="K127" s="204" t="s">
        <v>700</v>
      </c>
      <c r="L127" s="203"/>
      <c r="M127" s="468"/>
    </row>
    <row r="128" spans="1:15" ht="84" x14ac:dyDescent="0.7">
      <c r="A128" s="237">
        <v>104</v>
      </c>
      <c r="B128" s="279"/>
      <c r="C128" s="277" t="s">
        <v>701</v>
      </c>
      <c r="D128" s="218" t="s">
        <v>702</v>
      </c>
      <c r="E128" s="308" t="s">
        <v>639</v>
      </c>
      <c r="F128" s="237" t="s">
        <v>373</v>
      </c>
      <c r="G128" s="219" t="s">
        <v>394</v>
      </c>
      <c r="H128" s="220">
        <v>42.5</v>
      </c>
      <c r="I128" s="222">
        <v>25</v>
      </c>
      <c r="J128" s="184"/>
      <c r="K128" s="204" t="s">
        <v>700</v>
      </c>
      <c r="L128" s="203"/>
      <c r="M128" s="468"/>
    </row>
    <row r="129" spans="1:13" ht="84" x14ac:dyDescent="0.7">
      <c r="A129" s="237">
        <v>105</v>
      </c>
      <c r="B129" s="279"/>
      <c r="C129" s="277" t="s">
        <v>703</v>
      </c>
      <c r="D129" s="218" t="s">
        <v>704</v>
      </c>
      <c r="E129" s="308" t="s">
        <v>639</v>
      </c>
      <c r="F129" s="237" t="s">
        <v>373</v>
      </c>
      <c r="G129" s="219" t="s">
        <v>394</v>
      </c>
      <c r="H129" s="220">
        <v>90</v>
      </c>
      <c r="I129" s="222">
        <v>25</v>
      </c>
      <c r="J129" s="184"/>
      <c r="K129" s="204" t="s">
        <v>700</v>
      </c>
      <c r="L129" s="203"/>
      <c r="M129" s="468"/>
    </row>
    <row r="130" spans="1:13" ht="42" x14ac:dyDescent="0.7">
      <c r="A130" s="237">
        <v>106</v>
      </c>
      <c r="B130" s="279"/>
      <c r="C130" s="277" t="s">
        <v>705</v>
      </c>
      <c r="D130" s="218" t="s">
        <v>676</v>
      </c>
      <c r="E130" s="308" t="s">
        <v>503</v>
      </c>
      <c r="F130" s="237" t="s">
        <v>504</v>
      </c>
      <c r="G130" s="219" t="s">
        <v>394</v>
      </c>
      <c r="H130" s="220">
        <v>90</v>
      </c>
      <c r="I130" s="222">
        <v>25</v>
      </c>
      <c r="J130" s="184"/>
      <c r="K130" s="204" t="s">
        <v>700</v>
      </c>
      <c r="L130" s="203"/>
      <c r="M130" s="468"/>
    </row>
    <row r="131" spans="1:13" ht="42" x14ac:dyDescent="0.7">
      <c r="A131" s="237">
        <v>107</v>
      </c>
      <c r="B131" s="279"/>
      <c r="C131" s="277" t="s">
        <v>706</v>
      </c>
      <c r="D131" s="218" t="s">
        <v>707</v>
      </c>
      <c r="E131" s="308" t="s">
        <v>503</v>
      </c>
      <c r="F131" s="237" t="s">
        <v>504</v>
      </c>
      <c r="G131" s="219" t="s">
        <v>394</v>
      </c>
      <c r="H131" s="220">
        <v>90</v>
      </c>
      <c r="I131" s="222">
        <v>25</v>
      </c>
      <c r="J131" s="184"/>
      <c r="K131" s="204" t="s">
        <v>397</v>
      </c>
      <c r="L131" s="203"/>
      <c r="M131" s="468"/>
    </row>
    <row r="132" spans="1:13" ht="42" x14ac:dyDescent="0.7">
      <c r="A132" s="237">
        <v>108</v>
      </c>
      <c r="B132" s="279"/>
      <c r="C132" s="277" t="s">
        <v>708</v>
      </c>
      <c r="D132" s="218" t="s">
        <v>676</v>
      </c>
      <c r="E132" s="308" t="s">
        <v>503</v>
      </c>
      <c r="F132" s="237" t="s">
        <v>504</v>
      </c>
      <c r="G132" s="219" t="s">
        <v>394</v>
      </c>
      <c r="H132" s="220">
        <v>90</v>
      </c>
      <c r="I132" s="222">
        <v>25</v>
      </c>
      <c r="J132" s="184"/>
      <c r="K132" s="204" t="s">
        <v>397</v>
      </c>
      <c r="L132" s="203"/>
      <c r="M132" s="468"/>
    </row>
    <row r="133" spans="1:13" ht="42" x14ac:dyDescent="0.7">
      <c r="A133" s="237">
        <v>109</v>
      </c>
      <c r="B133" s="279"/>
      <c r="C133" s="277" t="s">
        <v>709</v>
      </c>
      <c r="D133" s="218" t="s">
        <v>710</v>
      </c>
      <c r="E133" s="308" t="s">
        <v>503</v>
      </c>
      <c r="F133" s="237" t="s">
        <v>504</v>
      </c>
      <c r="G133" s="219" t="s">
        <v>394</v>
      </c>
      <c r="H133" s="220">
        <v>90</v>
      </c>
      <c r="I133" s="222">
        <v>25</v>
      </c>
      <c r="J133" s="184"/>
      <c r="K133" s="204" t="s">
        <v>397</v>
      </c>
      <c r="L133" s="203"/>
      <c r="M133" s="468"/>
    </row>
    <row r="134" spans="1:13" ht="84" x14ac:dyDescent="0.7">
      <c r="A134" s="237">
        <v>110</v>
      </c>
      <c r="B134" s="279"/>
      <c r="C134" s="277" t="s">
        <v>413</v>
      </c>
      <c r="D134" s="218" t="s">
        <v>414</v>
      </c>
      <c r="E134" s="308" t="s">
        <v>639</v>
      </c>
      <c r="F134" s="237" t="s">
        <v>373</v>
      </c>
      <c r="G134" s="219" t="s">
        <v>394</v>
      </c>
      <c r="H134" s="220">
        <v>67.8</v>
      </c>
      <c r="I134" s="222">
        <v>25</v>
      </c>
      <c r="J134" s="184"/>
      <c r="K134" s="204" t="s">
        <v>397</v>
      </c>
      <c r="L134" s="203"/>
      <c r="M134" s="468"/>
    </row>
    <row r="135" spans="1:13" ht="84" x14ac:dyDescent="0.7">
      <c r="A135" s="237">
        <v>111</v>
      </c>
      <c r="B135" s="279"/>
      <c r="C135" s="277" t="s">
        <v>417</v>
      </c>
      <c r="D135" s="218" t="s">
        <v>711</v>
      </c>
      <c r="E135" s="308" t="s">
        <v>639</v>
      </c>
      <c r="F135" s="237" t="s">
        <v>373</v>
      </c>
      <c r="G135" s="219" t="s">
        <v>394</v>
      </c>
      <c r="H135" s="220">
        <v>31</v>
      </c>
      <c r="I135" s="222">
        <v>25</v>
      </c>
      <c r="J135" s="184"/>
      <c r="K135" s="204" t="s">
        <v>397</v>
      </c>
      <c r="L135" s="203"/>
      <c r="M135" s="468"/>
    </row>
    <row r="136" spans="1:13" ht="84" x14ac:dyDescent="0.7">
      <c r="A136" s="237">
        <v>112</v>
      </c>
      <c r="B136" s="279"/>
      <c r="C136" s="277" t="s">
        <v>712</v>
      </c>
      <c r="D136" s="218" t="s">
        <v>702</v>
      </c>
      <c r="E136" s="308" t="s">
        <v>639</v>
      </c>
      <c r="F136" s="237" t="s">
        <v>373</v>
      </c>
      <c r="G136" s="219" t="s">
        <v>394</v>
      </c>
      <c r="H136" s="220">
        <v>49.92</v>
      </c>
      <c r="I136" s="222">
        <v>25</v>
      </c>
      <c r="J136" s="184"/>
      <c r="K136" s="204" t="s">
        <v>397</v>
      </c>
      <c r="L136" s="203"/>
      <c r="M136" s="468"/>
    </row>
    <row r="137" spans="1:13" ht="42" x14ac:dyDescent="0.7">
      <c r="A137" s="237">
        <v>113</v>
      </c>
      <c r="B137" s="279"/>
      <c r="C137" s="277" t="s">
        <v>713</v>
      </c>
      <c r="D137" s="218" t="s">
        <v>611</v>
      </c>
      <c r="E137" s="308" t="s">
        <v>503</v>
      </c>
      <c r="F137" s="237" t="s">
        <v>504</v>
      </c>
      <c r="G137" s="219" t="s">
        <v>394</v>
      </c>
      <c r="H137" s="220">
        <v>16</v>
      </c>
      <c r="I137" s="222">
        <v>25</v>
      </c>
      <c r="J137" s="184"/>
      <c r="K137" s="204" t="s">
        <v>408</v>
      </c>
      <c r="L137" s="203"/>
      <c r="M137" s="468"/>
    </row>
    <row r="138" spans="1:13" ht="42" x14ac:dyDescent="0.7">
      <c r="A138" s="237">
        <v>114</v>
      </c>
      <c r="B138" s="279"/>
      <c r="C138" s="277" t="s">
        <v>714</v>
      </c>
      <c r="D138" s="218" t="s">
        <v>715</v>
      </c>
      <c r="E138" s="308" t="s">
        <v>503</v>
      </c>
      <c r="F138" s="237" t="s">
        <v>504</v>
      </c>
      <c r="G138" s="219" t="s">
        <v>394</v>
      </c>
      <c r="H138" s="220">
        <v>76.5</v>
      </c>
      <c r="I138" s="222">
        <v>25</v>
      </c>
      <c r="J138" s="184"/>
      <c r="K138" s="204" t="s">
        <v>408</v>
      </c>
      <c r="L138" s="203"/>
      <c r="M138" s="468"/>
    </row>
    <row r="139" spans="1:13" ht="84" x14ac:dyDescent="0.7">
      <c r="A139" s="237">
        <v>115</v>
      </c>
      <c r="B139" s="279"/>
      <c r="C139" s="277" t="s">
        <v>716</v>
      </c>
      <c r="D139" s="218" t="s">
        <v>717</v>
      </c>
      <c r="E139" s="308" t="s">
        <v>639</v>
      </c>
      <c r="F139" s="237" t="s">
        <v>373</v>
      </c>
      <c r="G139" s="219" t="s">
        <v>394</v>
      </c>
      <c r="H139" s="220">
        <v>48.12</v>
      </c>
      <c r="I139" s="222">
        <v>25</v>
      </c>
      <c r="J139" s="184"/>
      <c r="K139" s="204" t="s">
        <v>408</v>
      </c>
      <c r="L139" s="203"/>
      <c r="M139" s="468"/>
    </row>
    <row r="140" spans="1:13" ht="84" x14ac:dyDescent="0.7">
      <c r="A140" s="237">
        <v>116</v>
      </c>
      <c r="B140" s="279"/>
      <c r="C140" s="277" t="s">
        <v>718</v>
      </c>
      <c r="D140" s="218" t="s">
        <v>717</v>
      </c>
      <c r="E140" s="308" t="s">
        <v>639</v>
      </c>
      <c r="F140" s="237" t="s">
        <v>373</v>
      </c>
      <c r="G140" s="219" t="s">
        <v>394</v>
      </c>
      <c r="H140" s="220">
        <v>32.5</v>
      </c>
      <c r="I140" s="222">
        <v>25</v>
      </c>
      <c r="J140" s="184"/>
      <c r="K140" s="204" t="s">
        <v>408</v>
      </c>
      <c r="L140" s="203"/>
      <c r="M140" s="468"/>
    </row>
    <row r="141" spans="1:13" ht="84" x14ac:dyDescent="0.7">
      <c r="A141" s="237">
        <v>117</v>
      </c>
      <c r="B141" s="279"/>
      <c r="C141" s="277" t="s">
        <v>718</v>
      </c>
      <c r="D141" s="218" t="s">
        <v>375</v>
      </c>
      <c r="E141" s="308" t="s">
        <v>639</v>
      </c>
      <c r="F141" s="237" t="s">
        <v>373</v>
      </c>
      <c r="G141" s="219" t="s">
        <v>394</v>
      </c>
      <c r="H141" s="220">
        <v>19.46</v>
      </c>
      <c r="I141" s="222">
        <v>25</v>
      </c>
      <c r="J141" s="184"/>
      <c r="K141" s="204" t="s">
        <v>408</v>
      </c>
      <c r="L141" s="203"/>
      <c r="M141" s="468"/>
    </row>
    <row r="142" spans="1:13" ht="84" x14ac:dyDescent="0.7">
      <c r="A142" s="237">
        <v>118</v>
      </c>
      <c r="B142" s="279"/>
      <c r="C142" s="277" t="s">
        <v>417</v>
      </c>
      <c r="D142" s="218" t="s">
        <v>719</v>
      </c>
      <c r="E142" s="308" t="s">
        <v>639</v>
      </c>
      <c r="F142" s="237" t="s">
        <v>373</v>
      </c>
      <c r="G142" s="219" t="s">
        <v>394</v>
      </c>
      <c r="H142" s="220">
        <v>38.799999999999997</v>
      </c>
      <c r="I142" s="222">
        <v>25</v>
      </c>
      <c r="J142" s="184"/>
      <c r="K142" s="204" t="s">
        <v>408</v>
      </c>
      <c r="L142" s="203"/>
      <c r="M142" s="468"/>
    </row>
    <row r="143" spans="1:13" ht="42" x14ac:dyDescent="0.7">
      <c r="A143" s="237">
        <v>119</v>
      </c>
      <c r="B143" s="279"/>
      <c r="C143" s="277" t="s">
        <v>720</v>
      </c>
      <c r="D143" s="218" t="s">
        <v>574</v>
      </c>
      <c r="E143" s="308" t="s">
        <v>503</v>
      </c>
      <c r="F143" s="237" t="s">
        <v>504</v>
      </c>
      <c r="G143" s="219" t="s">
        <v>394</v>
      </c>
      <c r="H143" s="220">
        <v>90</v>
      </c>
      <c r="I143" s="222">
        <v>25</v>
      </c>
      <c r="J143" s="184"/>
      <c r="K143" s="204" t="s">
        <v>408</v>
      </c>
      <c r="L143" s="203"/>
      <c r="M143" s="468"/>
    </row>
    <row r="144" spans="1:13" ht="42.6" thickBot="1" x14ac:dyDescent="0.75">
      <c r="A144" s="472"/>
      <c r="B144" s="473"/>
      <c r="C144" s="474"/>
      <c r="D144" s="475"/>
      <c r="E144" s="473"/>
      <c r="F144" s="474" t="s">
        <v>222</v>
      </c>
      <c r="G144" s="476" t="s">
        <v>394</v>
      </c>
      <c r="H144" s="476">
        <f>SUM(H107:H143)</f>
        <v>2242.6500000000005</v>
      </c>
      <c r="I144" s="477"/>
      <c r="J144" s="478"/>
      <c r="K144" s="473"/>
      <c r="L144" s="472"/>
      <c r="M144" s="122">
        <f>COUNTA(H107:H143)</f>
        <v>37</v>
      </c>
    </row>
    <row r="145" spans="1:12" ht="43.2" thickTop="1" thickBot="1" x14ac:dyDescent="0.75">
      <c r="A145" s="357"/>
      <c r="B145" s="357"/>
      <c r="C145" s="168"/>
      <c r="D145" s="168"/>
      <c r="E145" s="357"/>
      <c r="F145" s="479" t="s">
        <v>228</v>
      </c>
      <c r="G145" s="480">
        <f>SUM(G73,G76,G81,G105)</f>
        <v>4619.5940000000001</v>
      </c>
      <c r="H145" s="480">
        <f>SUM(H73,H76,H81,H105,H144)</f>
        <v>5985.5450000000001</v>
      </c>
      <c r="I145" s="357"/>
      <c r="J145" s="359"/>
      <c r="K145" s="173"/>
      <c r="L145" s="173"/>
    </row>
    <row r="146" spans="1:12" s="174" customFormat="1" ht="42.6" thickTop="1" x14ac:dyDescent="1.1499999999999999">
      <c r="A146" s="168"/>
      <c r="B146" s="168"/>
      <c r="C146" s="168" t="s">
        <v>360</v>
      </c>
      <c r="D146" s="168"/>
      <c r="E146" s="357"/>
      <c r="F146" s="357"/>
      <c r="G146" s="358"/>
      <c r="H146" s="381"/>
      <c r="I146" s="357"/>
      <c r="J146" s="359"/>
      <c r="K146" s="173"/>
      <c r="L146" s="173"/>
    </row>
    <row r="147" spans="1:12" s="174" customFormat="1" ht="42" x14ac:dyDescent="1.1499999999999999">
      <c r="A147" s="168"/>
      <c r="B147" s="168"/>
      <c r="C147" s="168" t="s">
        <v>721</v>
      </c>
      <c r="D147" s="168"/>
      <c r="E147" s="357"/>
      <c r="F147" s="357"/>
      <c r="G147" s="358"/>
      <c r="H147" s="381"/>
      <c r="I147" s="357"/>
      <c r="J147" s="359"/>
      <c r="K147" s="173"/>
      <c r="L147" s="173"/>
    </row>
    <row r="148" spans="1:12" ht="42" x14ac:dyDescent="0.7">
      <c r="C148" s="168" t="s">
        <v>722</v>
      </c>
      <c r="H148" s="122"/>
    </row>
    <row r="149" spans="1:12" ht="42" x14ac:dyDescent="0.7">
      <c r="C149" s="168" t="s">
        <v>723</v>
      </c>
    </row>
    <row r="150" spans="1:12" ht="42" x14ac:dyDescent="0.7">
      <c r="C150" s="168" t="s">
        <v>724</v>
      </c>
    </row>
    <row r="151" spans="1:12" ht="42" x14ac:dyDescent="0.7">
      <c r="C151" s="168" t="s">
        <v>725</v>
      </c>
    </row>
    <row r="164" spans="9:9" x14ac:dyDescent="0.7">
      <c r="I164" s="122">
        <f>1597+278</f>
        <v>1875</v>
      </c>
    </row>
  </sheetData>
  <mergeCells count="2">
    <mergeCell ref="A1:L1"/>
    <mergeCell ref="A8:L8"/>
  </mergeCells>
  <printOptions horizontalCentered="1"/>
  <pageMargins left="0.23622047244094491" right="0.23622047244094491" top="0.27559055118110237" bottom="0.31496062992125984" header="0.31496062992125984" footer="0.31496062992125984"/>
  <pageSetup paperSize="9" scale="31" firstPageNumber="18" fitToHeight="5" orientation="landscape" r:id="rId1"/>
  <headerFooter>
    <oddFooter>&amp;C&amp;28&amp;P</oddFooter>
  </headerFooter>
  <rowBreaks count="2" manualBreakCount="2">
    <brk id="81" max="11" man="1"/>
    <brk id="134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Status </vt:lpstr>
      <vt:lpstr>Firm-CoGen</vt:lpstr>
      <vt:lpstr>Firm-Renew</vt:lpstr>
      <vt:lpstr>PartialFirm-Renew</vt:lpstr>
      <vt:lpstr>NF-CoGen</vt:lpstr>
      <vt:lpstr>NF-Renew</vt:lpstr>
      <vt:lpstr>'Firm-CoGen'!Print_Area</vt:lpstr>
      <vt:lpstr>'Firm-Renew'!Print_Area</vt:lpstr>
      <vt:lpstr>'NF-CoGen'!Print_Area</vt:lpstr>
      <vt:lpstr>'NF-Renew'!Print_Area</vt:lpstr>
      <vt:lpstr>'PartialFirm-Renew'!Print_Area</vt:lpstr>
      <vt:lpstr>'Status '!Print_Area</vt:lpstr>
      <vt:lpstr>'Firm-CoGen'!Print_Titles</vt:lpstr>
      <vt:lpstr>'Firm-Renew'!Print_Titles</vt:lpstr>
      <vt:lpstr>'NF-Renew'!Print_Titles</vt:lpstr>
      <vt:lpstr>'PartialFirm-Renew'!Print_Titles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Pittayut Piromjit</dc:creator>
  <cp:lastModifiedBy>Pittayut Piromjit</cp:lastModifiedBy>
  <cp:lastPrinted>2024-09-16T14:16:01Z</cp:lastPrinted>
  <dcterms:created xsi:type="dcterms:W3CDTF">2024-03-25T04:44:09Z</dcterms:created>
  <dcterms:modified xsi:type="dcterms:W3CDTF">2024-09-16T14:16:07Z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